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8" i="1"/>
  <c r="E286"/>
  <c r="E172"/>
  <c r="E50"/>
  <c r="E194"/>
  <c r="D73"/>
  <c r="D406"/>
  <c r="E230"/>
  <c r="E206" s="1"/>
  <c r="F230"/>
  <c r="F206" s="1"/>
  <c r="F23" s="1"/>
  <c r="F13" s="1"/>
  <c r="G230"/>
  <c r="G206" s="1"/>
  <c r="G23" s="1"/>
  <c r="G13" s="1"/>
  <c r="H230"/>
  <c r="H206" s="1"/>
  <c r="H23" s="1"/>
  <c r="H13" s="1"/>
  <c r="I230"/>
  <c r="I206" s="1"/>
  <c r="I23" s="1"/>
  <c r="I13" s="1"/>
  <c r="D230"/>
  <c r="C230" s="1"/>
  <c r="D255"/>
  <c r="D254"/>
  <c r="D228"/>
  <c r="C237"/>
  <c r="D253"/>
  <c r="D227" s="1"/>
  <c r="C256"/>
  <c r="E253"/>
  <c r="E227"/>
  <c r="F253"/>
  <c r="F227"/>
  <c r="G253"/>
  <c r="G227"/>
  <c r="H253"/>
  <c r="H227" s="1"/>
  <c r="I253"/>
  <c r="I227"/>
  <c r="E254"/>
  <c r="E228"/>
  <c r="E204" s="1"/>
  <c r="F254"/>
  <c r="F228" s="1"/>
  <c r="G254"/>
  <c r="G228"/>
  <c r="G204" s="1"/>
  <c r="H254"/>
  <c r="H228" s="1"/>
  <c r="H204" s="1"/>
  <c r="H21" s="1"/>
  <c r="H11" s="1"/>
  <c r="I254"/>
  <c r="I228"/>
  <c r="I204" s="1"/>
  <c r="E255"/>
  <c r="F255"/>
  <c r="G255"/>
  <c r="H255"/>
  <c r="I255"/>
  <c r="C417"/>
  <c r="C418"/>
  <c r="C419"/>
  <c r="C420"/>
  <c r="E416"/>
  <c r="F416"/>
  <c r="G416"/>
  <c r="H416"/>
  <c r="I416"/>
  <c r="D416"/>
  <c r="C416" s="1"/>
  <c r="C400"/>
  <c r="C401"/>
  <c r="C402"/>
  <c r="C403"/>
  <c r="I399"/>
  <c r="H399"/>
  <c r="G399"/>
  <c r="F399"/>
  <c r="E399"/>
  <c r="D399"/>
  <c r="C399"/>
  <c r="C395"/>
  <c r="C396"/>
  <c r="C397"/>
  <c r="C398"/>
  <c r="I394"/>
  <c r="H394"/>
  <c r="G394"/>
  <c r="F394"/>
  <c r="E394"/>
  <c r="D394"/>
  <c r="C390"/>
  <c r="C391"/>
  <c r="C392"/>
  <c r="C393"/>
  <c r="I389"/>
  <c r="H389"/>
  <c r="G389"/>
  <c r="F389"/>
  <c r="E389"/>
  <c r="D389"/>
  <c r="C385"/>
  <c r="C386"/>
  <c r="C387"/>
  <c r="C388"/>
  <c r="I384"/>
  <c r="H384"/>
  <c r="G384"/>
  <c r="F384"/>
  <c r="E384"/>
  <c r="D384"/>
  <c r="C380"/>
  <c r="C381"/>
  <c r="C382"/>
  <c r="C383"/>
  <c r="C375"/>
  <c r="C376"/>
  <c r="C377"/>
  <c r="C378"/>
  <c r="C370"/>
  <c r="C371"/>
  <c r="C372"/>
  <c r="C373"/>
  <c r="C365"/>
  <c r="C366"/>
  <c r="C367"/>
  <c r="C368"/>
  <c r="I379"/>
  <c r="H379"/>
  <c r="G379"/>
  <c r="F379"/>
  <c r="E379"/>
  <c r="D379"/>
  <c r="C379" s="1"/>
  <c r="I374"/>
  <c r="H374"/>
  <c r="G374"/>
  <c r="F374"/>
  <c r="E374"/>
  <c r="D374"/>
  <c r="C374"/>
  <c r="I369"/>
  <c r="H369"/>
  <c r="G369"/>
  <c r="F369"/>
  <c r="E369"/>
  <c r="D369"/>
  <c r="C369" s="1"/>
  <c r="I364"/>
  <c r="H364"/>
  <c r="G364"/>
  <c r="F364"/>
  <c r="E364"/>
  <c r="D364"/>
  <c r="C360"/>
  <c r="C361"/>
  <c r="C362"/>
  <c r="C363"/>
  <c r="C355"/>
  <c r="C356"/>
  <c r="C357"/>
  <c r="C358"/>
  <c r="C350"/>
  <c r="C351"/>
  <c r="C352"/>
  <c r="C353"/>
  <c r="C345"/>
  <c r="C346"/>
  <c r="C347"/>
  <c r="C348"/>
  <c r="I359"/>
  <c r="H359"/>
  <c r="G359"/>
  <c r="F359"/>
  <c r="E359"/>
  <c r="D359"/>
  <c r="C359"/>
  <c r="I354"/>
  <c r="H354"/>
  <c r="G354"/>
  <c r="F354"/>
  <c r="E354"/>
  <c r="D354"/>
  <c r="C354" s="1"/>
  <c r="I349"/>
  <c r="H349"/>
  <c r="G349"/>
  <c r="F349"/>
  <c r="E349"/>
  <c r="D349"/>
  <c r="C349"/>
  <c r="I344"/>
  <c r="H344"/>
  <c r="G344"/>
  <c r="F344"/>
  <c r="E344"/>
  <c r="D344"/>
  <c r="C340"/>
  <c r="C341"/>
  <c r="C342"/>
  <c r="C343"/>
  <c r="C335"/>
  <c r="C336"/>
  <c r="C337"/>
  <c r="C338"/>
  <c r="C330"/>
  <c r="C331"/>
  <c r="C332"/>
  <c r="C333"/>
  <c r="C325"/>
  <c r="C326"/>
  <c r="C327"/>
  <c r="C328"/>
  <c r="C320"/>
  <c r="C321"/>
  <c r="C322"/>
  <c r="C323"/>
  <c r="I339"/>
  <c r="H339"/>
  <c r="G339"/>
  <c r="F339"/>
  <c r="E339"/>
  <c r="D339"/>
  <c r="C339" s="1"/>
  <c r="I334"/>
  <c r="H334"/>
  <c r="G334"/>
  <c r="F334"/>
  <c r="E334"/>
  <c r="D334"/>
  <c r="C334"/>
  <c r="I329"/>
  <c r="H329"/>
  <c r="G329"/>
  <c r="F329"/>
  <c r="E329"/>
  <c r="D329"/>
  <c r="C329" s="1"/>
  <c r="I324"/>
  <c r="H324"/>
  <c r="G324"/>
  <c r="F324"/>
  <c r="E324"/>
  <c r="D324"/>
  <c r="I319"/>
  <c r="H319"/>
  <c r="G319"/>
  <c r="F319"/>
  <c r="E319"/>
  <c r="D319"/>
  <c r="C315"/>
  <c r="C316"/>
  <c r="C317"/>
  <c r="C318"/>
  <c r="C310"/>
  <c r="C311"/>
  <c r="C312"/>
  <c r="C313"/>
  <c r="C305"/>
  <c r="C306"/>
  <c r="C307"/>
  <c r="C308"/>
  <c r="C300"/>
  <c r="C301"/>
  <c r="C302"/>
  <c r="C303"/>
  <c r="C295"/>
  <c r="C296"/>
  <c r="C297"/>
  <c r="C298"/>
  <c r="I314"/>
  <c r="H314"/>
  <c r="G314"/>
  <c r="F314"/>
  <c r="E314"/>
  <c r="D314"/>
  <c r="I309"/>
  <c r="H309"/>
  <c r="G309"/>
  <c r="F309"/>
  <c r="E309"/>
  <c r="D309"/>
  <c r="C309"/>
  <c r="I304"/>
  <c r="H304"/>
  <c r="G304"/>
  <c r="F304"/>
  <c r="E304"/>
  <c r="D304"/>
  <c r="C304" s="1"/>
  <c r="I299"/>
  <c r="H299"/>
  <c r="G299"/>
  <c r="F299"/>
  <c r="E299"/>
  <c r="D299"/>
  <c r="C299"/>
  <c r="I294"/>
  <c r="H294"/>
  <c r="G294"/>
  <c r="F294"/>
  <c r="E294"/>
  <c r="D294"/>
  <c r="C289"/>
  <c r="C290"/>
  <c r="C291"/>
  <c r="E288"/>
  <c r="F288"/>
  <c r="G288"/>
  <c r="H288"/>
  <c r="I288"/>
  <c r="D288"/>
  <c r="C288"/>
  <c r="C284"/>
  <c r="C285"/>
  <c r="C286"/>
  <c r="C287"/>
  <c r="C279"/>
  <c r="C280"/>
  <c r="C281"/>
  <c r="C282"/>
  <c r="G273"/>
  <c r="C274"/>
  <c r="C275"/>
  <c r="C276"/>
  <c r="C277"/>
  <c r="C271"/>
  <c r="I283"/>
  <c r="H283"/>
  <c r="G283"/>
  <c r="F283"/>
  <c r="E283"/>
  <c r="D283"/>
  <c r="C283" s="1"/>
  <c r="I278"/>
  <c r="H278"/>
  <c r="G278"/>
  <c r="F278"/>
  <c r="E278"/>
  <c r="D278"/>
  <c r="C278"/>
  <c r="I273"/>
  <c r="H273"/>
  <c r="F273"/>
  <c r="E273"/>
  <c r="D273"/>
  <c r="C273"/>
  <c r="C269"/>
  <c r="C270"/>
  <c r="C272"/>
  <c r="I268"/>
  <c r="H268"/>
  <c r="G268"/>
  <c r="F268"/>
  <c r="E268"/>
  <c r="D268"/>
  <c r="C268"/>
  <c r="D263"/>
  <c r="C264"/>
  <c r="C265"/>
  <c r="C266"/>
  <c r="C267"/>
  <c r="I263"/>
  <c r="H263"/>
  <c r="G263"/>
  <c r="F263"/>
  <c r="E263"/>
  <c r="C263" s="1"/>
  <c r="C259"/>
  <c r="C260"/>
  <c r="C261"/>
  <c r="C262"/>
  <c r="E258"/>
  <c r="F258"/>
  <c r="G258"/>
  <c r="H258"/>
  <c r="I258"/>
  <c r="D258"/>
  <c r="C258"/>
  <c r="E252"/>
  <c r="F252"/>
  <c r="G252"/>
  <c r="H252"/>
  <c r="I252"/>
  <c r="C243"/>
  <c r="C244"/>
  <c r="C245"/>
  <c r="C246"/>
  <c r="C247"/>
  <c r="C248"/>
  <c r="C249"/>
  <c r="C250"/>
  <c r="C251"/>
  <c r="C242"/>
  <c r="G239"/>
  <c r="G229" s="1"/>
  <c r="E239"/>
  <c r="E229"/>
  <c r="F239"/>
  <c r="F229"/>
  <c r="F205" s="1"/>
  <c r="F22" s="1"/>
  <c r="F12" s="1"/>
  <c r="H239"/>
  <c r="H229" s="1"/>
  <c r="H205" s="1"/>
  <c r="H22" s="1"/>
  <c r="H12" s="1"/>
  <c r="I239"/>
  <c r="I229"/>
  <c r="I205" s="1"/>
  <c r="I22" s="1"/>
  <c r="I12" s="1"/>
  <c r="D239"/>
  <c r="D229" s="1"/>
  <c r="C238"/>
  <c r="C240"/>
  <c r="D236"/>
  <c r="F236"/>
  <c r="G236"/>
  <c r="H236"/>
  <c r="I236"/>
  <c r="C232"/>
  <c r="C233"/>
  <c r="C234"/>
  <c r="C235"/>
  <c r="E231"/>
  <c r="F231"/>
  <c r="G231"/>
  <c r="H231"/>
  <c r="I231"/>
  <c r="D231"/>
  <c r="C215"/>
  <c r="C216"/>
  <c r="C217"/>
  <c r="C218"/>
  <c r="E214"/>
  <c r="F214"/>
  <c r="G214"/>
  <c r="H214"/>
  <c r="I214"/>
  <c r="D214"/>
  <c r="C214" s="1"/>
  <c r="C209"/>
  <c r="C210"/>
  <c r="C211"/>
  <c r="C212"/>
  <c r="D208"/>
  <c r="E208"/>
  <c r="F208"/>
  <c r="G208"/>
  <c r="H208"/>
  <c r="I208"/>
  <c r="D192"/>
  <c r="D193"/>
  <c r="D194"/>
  <c r="D195"/>
  <c r="D191"/>
  <c r="D185" s="1"/>
  <c r="E192"/>
  <c r="E193"/>
  <c r="E191"/>
  <c r="E195"/>
  <c r="F192"/>
  <c r="F193"/>
  <c r="F194"/>
  <c r="F195"/>
  <c r="F191"/>
  <c r="F185" s="1"/>
  <c r="G192"/>
  <c r="G193"/>
  <c r="G194"/>
  <c r="G191" s="1"/>
  <c r="G195"/>
  <c r="H192"/>
  <c r="H193"/>
  <c r="H194"/>
  <c r="H195"/>
  <c r="H191"/>
  <c r="H185" s="1"/>
  <c r="I192"/>
  <c r="I186" s="1"/>
  <c r="I193"/>
  <c r="I194"/>
  <c r="I191" s="1"/>
  <c r="I185" s="1"/>
  <c r="I195"/>
  <c r="D186"/>
  <c r="E186"/>
  <c r="F186"/>
  <c r="G186"/>
  <c r="H186"/>
  <c r="D187"/>
  <c r="E187"/>
  <c r="F187"/>
  <c r="G187"/>
  <c r="H187"/>
  <c r="I187"/>
  <c r="D188"/>
  <c r="E188"/>
  <c r="F188"/>
  <c r="G188"/>
  <c r="H188"/>
  <c r="I188"/>
  <c r="D189"/>
  <c r="E189"/>
  <c r="F189"/>
  <c r="G189"/>
  <c r="H189"/>
  <c r="I189"/>
  <c r="C192"/>
  <c r="C186" s="1"/>
  <c r="C193"/>
  <c r="C187" s="1"/>
  <c r="C194"/>
  <c r="C188" s="1"/>
  <c r="C195"/>
  <c r="C189" s="1"/>
  <c r="C197"/>
  <c r="C198"/>
  <c r="C199"/>
  <c r="C200"/>
  <c r="D196"/>
  <c r="E196"/>
  <c r="F196"/>
  <c r="G196"/>
  <c r="C196" s="1"/>
  <c r="H196"/>
  <c r="I196"/>
  <c r="F137"/>
  <c r="D135"/>
  <c r="D136"/>
  <c r="D137"/>
  <c r="D138"/>
  <c r="D134"/>
  <c r="E135"/>
  <c r="E136"/>
  <c r="E137"/>
  <c r="E131" s="1"/>
  <c r="E138"/>
  <c r="E134" s="1"/>
  <c r="F135"/>
  <c r="F136"/>
  <c r="F138"/>
  <c r="G135"/>
  <c r="G136"/>
  <c r="G137"/>
  <c r="G138"/>
  <c r="H135"/>
  <c r="H136"/>
  <c r="H137"/>
  <c r="H138"/>
  <c r="H134"/>
  <c r="H128" s="1"/>
  <c r="I135"/>
  <c r="I136"/>
  <c r="I137"/>
  <c r="I134" s="1"/>
  <c r="I128" s="1"/>
  <c r="I138"/>
  <c r="D129"/>
  <c r="E129"/>
  <c r="F129"/>
  <c r="G129"/>
  <c r="H129"/>
  <c r="I129"/>
  <c r="D130"/>
  <c r="E130"/>
  <c r="F130"/>
  <c r="G130"/>
  <c r="H130"/>
  <c r="I130"/>
  <c r="D131"/>
  <c r="F131"/>
  <c r="G131"/>
  <c r="H131"/>
  <c r="I131"/>
  <c r="D132"/>
  <c r="E132"/>
  <c r="F132"/>
  <c r="G132"/>
  <c r="H132"/>
  <c r="I132"/>
  <c r="C135"/>
  <c r="C129"/>
  <c r="C136"/>
  <c r="C130"/>
  <c r="C137"/>
  <c r="C131"/>
  <c r="C138"/>
  <c r="C132"/>
  <c r="C182"/>
  <c r="C180"/>
  <c r="C181"/>
  <c r="C183"/>
  <c r="D179"/>
  <c r="E179"/>
  <c r="C179" s="1"/>
  <c r="F179"/>
  <c r="G179"/>
  <c r="H179"/>
  <c r="I179"/>
  <c r="C175"/>
  <c r="C176"/>
  <c r="C177"/>
  <c r="C178"/>
  <c r="D174"/>
  <c r="E174"/>
  <c r="F174"/>
  <c r="G174"/>
  <c r="H174"/>
  <c r="I174"/>
  <c r="C170"/>
  <c r="C171"/>
  <c r="C172"/>
  <c r="C173"/>
  <c r="D169"/>
  <c r="E169"/>
  <c r="F169"/>
  <c r="G169"/>
  <c r="C169" s="1"/>
  <c r="H169"/>
  <c r="I169"/>
  <c r="C165"/>
  <c r="C166"/>
  <c r="C167"/>
  <c r="C168"/>
  <c r="D164"/>
  <c r="E164"/>
  <c r="F164"/>
  <c r="G164"/>
  <c r="H164"/>
  <c r="I164"/>
  <c r="C160"/>
  <c r="C161"/>
  <c r="C162"/>
  <c r="C163"/>
  <c r="D159"/>
  <c r="E159"/>
  <c r="C159" s="1"/>
  <c r="F159"/>
  <c r="G159"/>
  <c r="H159"/>
  <c r="I159"/>
  <c r="C155"/>
  <c r="C156"/>
  <c r="C157"/>
  <c r="C158"/>
  <c r="D154"/>
  <c r="E154"/>
  <c r="F154"/>
  <c r="G154"/>
  <c r="C154" s="1"/>
  <c r="H154"/>
  <c r="I154"/>
  <c r="C150"/>
  <c r="C151"/>
  <c r="C152"/>
  <c r="C153"/>
  <c r="D149"/>
  <c r="E149"/>
  <c r="C149" s="1"/>
  <c r="F149"/>
  <c r="G149"/>
  <c r="H149"/>
  <c r="I149"/>
  <c r="C145"/>
  <c r="C146"/>
  <c r="C147"/>
  <c r="C148"/>
  <c r="D144"/>
  <c r="E144"/>
  <c r="F144"/>
  <c r="G144"/>
  <c r="C144" s="1"/>
  <c r="H144"/>
  <c r="I144"/>
  <c r="C140"/>
  <c r="C141"/>
  <c r="C142"/>
  <c r="C143"/>
  <c r="D139"/>
  <c r="E139"/>
  <c r="C139" s="1"/>
  <c r="F139"/>
  <c r="G139"/>
  <c r="H139"/>
  <c r="I139"/>
  <c r="I115"/>
  <c r="H113"/>
  <c r="H114"/>
  <c r="H112" s="1"/>
  <c r="H106" s="1"/>
  <c r="H115"/>
  <c r="H116"/>
  <c r="D113"/>
  <c r="D114"/>
  <c r="D115"/>
  <c r="D116"/>
  <c r="D112" s="1"/>
  <c r="E113"/>
  <c r="E114"/>
  <c r="E115"/>
  <c r="E109"/>
  <c r="E116"/>
  <c r="F113"/>
  <c r="F114"/>
  <c r="F115"/>
  <c r="F116"/>
  <c r="F112"/>
  <c r="F106" s="1"/>
  <c r="G113"/>
  <c r="G114"/>
  <c r="G115"/>
  <c r="G112" s="1"/>
  <c r="G106" s="1"/>
  <c r="G116"/>
  <c r="I113"/>
  <c r="I114"/>
  <c r="I116"/>
  <c r="I112"/>
  <c r="I106" s="1"/>
  <c r="D107"/>
  <c r="E107"/>
  <c r="F107"/>
  <c r="G107"/>
  <c r="H107"/>
  <c r="I107"/>
  <c r="D108"/>
  <c r="E108"/>
  <c r="F108"/>
  <c r="G108"/>
  <c r="H108"/>
  <c r="I108"/>
  <c r="D109"/>
  <c r="F109"/>
  <c r="G109"/>
  <c r="H109"/>
  <c r="I109"/>
  <c r="D110"/>
  <c r="E110"/>
  <c r="F110"/>
  <c r="G110"/>
  <c r="H110"/>
  <c r="I110"/>
  <c r="C113"/>
  <c r="C107"/>
  <c r="C114"/>
  <c r="C108"/>
  <c r="C115"/>
  <c r="C109"/>
  <c r="C116"/>
  <c r="C110"/>
  <c r="C123"/>
  <c r="C124"/>
  <c r="C125"/>
  <c r="C126"/>
  <c r="D122"/>
  <c r="E122"/>
  <c r="F122"/>
  <c r="G122"/>
  <c r="H122"/>
  <c r="I122"/>
  <c r="C122" s="1"/>
  <c r="C118"/>
  <c r="C119"/>
  <c r="C120"/>
  <c r="C121"/>
  <c r="D117"/>
  <c r="E117"/>
  <c r="F117"/>
  <c r="G117"/>
  <c r="H117"/>
  <c r="I117"/>
  <c r="D71"/>
  <c r="D72"/>
  <c r="D74"/>
  <c r="D70" s="1"/>
  <c r="E71"/>
  <c r="E72"/>
  <c r="E73"/>
  <c r="E74"/>
  <c r="F71"/>
  <c r="F72"/>
  <c r="F73"/>
  <c r="F74"/>
  <c r="F70" s="1"/>
  <c r="F64" s="1"/>
  <c r="G71"/>
  <c r="G72"/>
  <c r="G73"/>
  <c r="G70" s="1"/>
  <c r="G64" s="1"/>
  <c r="G74"/>
  <c r="H71"/>
  <c r="H72"/>
  <c r="H73"/>
  <c r="H74"/>
  <c r="H70"/>
  <c r="H64" s="1"/>
  <c r="I71"/>
  <c r="I65" s="1"/>
  <c r="I72"/>
  <c r="I73"/>
  <c r="I67"/>
  <c r="I74"/>
  <c r="D65"/>
  <c r="E65"/>
  <c r="F65"/>
  <c r="G65"/>
  <c r="H65"/>
  <c r="D66"/>
  <c r="E66"/>
  <c r="F66"/>
  <c r="G66"/>
  <c r="H66"/>
  <c r="I66"/>
  <c r="D67"/>
  <c r="F67"/>
  <c r="G67"/>
  <c r="H67"/>
  <c r="D68"/>
  <c r="E68"/>
  <c r="F68"/>
  <c r="G68"/>
  <c r="H68"/>
  <c r="I68"/>
  <c r="C71"/>
  <c r="C65" s="1"/>
  <c r="C72"/>
  <c r="C66" s="1"/>
  <c r="C74"/>
  <c r="C68" s="1"/>
  <c r="C101"/>
  <c r="C102"/>
  <c r="C103"/>
  <c r="C104"/>
  <c r="D100"/>
  <c r="E100"/>
  <c r="F100"/>
  <c r="G100"/>
  <c r="C100" s="1"/>
  <c r="H100"/>
  <c r="I100"/>
  <c r="C96"/>
  <c r="C97"/>
  <c r="C98"/>
  <c r="C99"/>
  <c r="D95"/>
  <c r="E95"/>
  <c r="F95"/>
  <c r="G95"/>
  <c r="H95"/>
  <c r="I95"/>
  <c r="C91"/>
  <c r="C92"/>
  <c r="C93"/>
  <c r="C94"/>
  <c r="D90"/>
  <c r="E90"/>
  <c r="C90" s="1"/>
  <c r="F90"/>
  <c r="G90"/>
  <c r="H90"/>
  <c r="I90"/>
  <c r="C86"/>
  <c r="C87"/>
  <c r="C88"/>
  <c r="C89"/>
  <c r="D85"/>
  <c r="E85"/>
  <c r="F85"/>
  <c r="G85"/>
  <c r="H85"/>
  <c r="I85"/>
  <c r="C81"/>
  <c r="C82"/>
  <c r="C83"/>
  <c r="C84"/>
  <c r="D80"/>
  <c r="E80"/>
  <c r="F80"/>
  <c r="G80"/>
  <c r="C80" s="1"/>
  <c r="H80"/>
  <c r="I80"/>
  <c r="C76"/>
  <c r="C77"/>
  <c r="C78"/>
  <c r="C79"/>
  <c r="D75"/>
  <c r="E75"/>
  <c r="F75"/>
  <c r="G75"/>
  <c r="H75"/>
  <c r="I75"/>
  <c r="D52"/>
  <c r="E52"/>
  <c r="F52"/>
  <c r="G52"/>
  <c r="H52"/>
  <c r="I52"/>
  <c r="C52"/>
  <c r="C46" s="1"/>
  <c r="D51"/>
  <c r="E51"/>
  <c r="F51"/>
  <c r="C51" s="1"/>
  <c r="C45" s="1"/>
  <c r="G51"/>
  <c r="H51"/>
  <c r="I51"/>
  <c r="D50"/>
  <c r="F50"/>
  <c r="G50"/>
  <c r="H50"/>
  <c r="I50"/>
  <c r="C50" s="1"/>
  <c r="C44" s="1"/>
  <c r="D49"/>
  <c r="D48" s="1"/>
  <c r="E49"/>
  <c r="E48" s="1"/>
  <c r="E42" s="1"/>
  <c r="F49"/>
  <c r="F48"/>
  <c r="F42" s="1"/>
  <c r="G49"/>
  <c r="G48" s="1"/>
  <c r="G42" s="1"/>
  <c r="H49"/>
  <c r="H48"/>
  <c r="H42" s="1"/>
  <c r="I49"/>
  <c r="I48" s="1"/>
  <c r="I42" s="1"/>
  <c r="F43"/>
  <c r="H43"/>
  <c r="E44"/>
  <c r="F44"/>
  <c r="G44"/>
  <c r="H44"/>
  <c r="I44"/>
  <c r="E45"/>
  <c r="F45"/>
  <c r="G45"/>
  <c r="H45"/>
  <c r="I45"/>
  <c r="E46"/>
  <c r="F46"/>
  <c r="G46"/>
  <c r="H46"/>
  <c r="I46"/>
  <c r="D43"/>
  <c r="D44"/>
  <c r="D45"/>
  <c r="D46"/>
  <c r="C54"/>
  <c r="C55"/>
  <c r="C56"/>
  <c r="C57"/>
  <c r="D58"/>
  <c r="E58"/>
  <c r="F58"/>
  <c r="G58"/>
  <c r="H58"/>
  <c r="I58"/>
  <c r="C58"/>
  <c r="C59"/>
  <c r="C60"/>
  <c r="C61"/>
  <c r="C62"/>
  <c r="D53"/>
  <c r="E53"/>
  <c r="F53"/>
  <c r="G53"/>
  <c r="H53"/>
  <c r="I53"/>
  <c r="F34"/>
  <c r="F28"/>
  <c r="D36"/>
  <c r="D31"/>
  <c r="D25" s="1"/>
  <c r="E36"/>
  <c r="E31" s="1"/>
  <c r="E25" s="1"/>
  <c r="F36"/>
  <c r="F31"/>
  <c r="F25" s="1"/>
  <c r="G36"/>
  <c r="G31" s="1"/>
  <c r="G25" s="1"/>
  <c r="H36"/>
  <c r="H31"/>
  <c r="H25" s="1"/>
  <c r="I36"/>
  <c r="I31" s="1"/>
  <c r="I25" s="1"/>
  <c r="D32"/>
  <c r="D26"/>
  <c r="E32"/>
  <c r="E26"/>
  <c r="F32"/>
  <c r="F26"/>
  <c r="G32"/>
  <c r="G26"/>
  <c r="H32"/>
  <c r="H26"/>
  <c r="I32"/>
  <c r="I26"/>
  <c r="D33"/>
  <c r="D27"/>
  <c r="E33"/>
  <c r="E27"/>
  <c r="F33"/>
  <c r="F27"/>
  <c r="G33"/>
  <c r="G27"/>
  <c r="H33"/>
  <c r="H27"/>
  <c r="I33"/>
  <c r="I27"/>
  <c r="D34"/>
  <c r="D28"/>
  <c r="E34"/>
  <c r="E28"/>
  <c r="G34"/>
  <c r="G28"/>
  <c r="H34"/>
  <c r="H28"/>
  <c r="I34"/>
  <c r="I28"/>
  <c r="D35"/>
  <c r="D29"/>
  <c r="E35"/>
  <c r="E29"/>
  <c r="F35"/>
  <c r="F29"/>
  <c r="G35"/>
  <c r="G29"/>
  <c r="H35"/>
  <c r="H29"/>
  <c r="I35"/>
  <c r="I29"/>
  <c r="C37"/>
  <c r="C32" s="1"/>
  <c r="C26" s="1"/>
  <c r="C38"/>
  <c r="C33" s="1"/>
  <c r="C27" s="1"/>
  <c r="C39"/>
  <c r="C34" s="1"/>
  <c r="C28" s="1"/>
  <c r="C40"/>
  <c r="C35" s="1"/>
  <c r="C29" s="1"/>
  <c r="C36"/>
  <c r="C31" s="1"/>
  <c r="C25" s="1"/>
  <c r="I408"/>
  <c r="I406"/>
  <c r="I407"/>
  <c r="I409"/>
  <c r="H406"/>
  <c r="H407"/>
  <c r="H408"/>
  <c r="H409"/>
  <c r="G406"/>
  <c r="G407"/>
  <c r="G408"/>
  <c r="G409"/>
  <c r="F406"/>
  <c r="F407"/>
  <c r="F408"/>
  <c r="F409"/>
  <c r="E406"/>
  <c r="E407"/>
  <c r="E408"/>
  <c r="E409"/>
  <c r="F411"/>
  <c r="F405"/>
  <c r="G411"/>
  <c r="G405" s="1"/>
  <c r="H411"/>
  <c r="H405" s="1"/>
  <c r="I411"/>
  <c r="I405" s="1"/>
  <c r="E411"/>
  <c r="E405" s="1"/>
  <c r="D411"/>
  <c r="C411" s="1"/>
  <c r="C405" s="1"/>
  <c r="C415"/>
  <c r="C409"/>
  <c r="C414"/>
  <c r="C408"/>
  <c r="C413"/>
  <c r="C407"/>
  <c r="C412"/>
  <c r="C406" s="1"/>
  <c r="D409"/>
  <c r="D408"/>
  <c r="D407"/>
  <c r="D405"/>
  <c r="E185"/>
  <c r="C85"/>
  <c r="C164"/>
  <c r="G134"/>
  <c r="G128" s="1"/>
  <c r="F134"/>
  <c r="F128" s="1"/>
  <c r="C208"/>
  <c r="C231"/>
  <c r="C255"/>
  <c r="C53"/>
  <c r="C75"/>
  <c r="C95"/>
  <c r="C117"/>
  <c r="C174"/>
  <c r="C294"/>
  <c r="C314"/>
  <c r="C319"/>
  <c r="C324"/>
  <c r="C344"/>
  <c r="C364"/>
  <c r="C384"/>
  <c r="C389"/>
  <c r="C394"/>
  <c r="I226"/>
  <c r="I203"/>
  <c r="G203"/>
  <c r="E203"/>
  <c r="D204"/>
  <c r="D21"/>
  <c r="D128"/>
  <c r="F203"/>
  <c r="I43"/>
  <c r="I20" s="1"/>
  <c r="G43"/>
  <c r="G20" s="1"/>
  <c r="E43"/>
  <c r="E20" s="1"/>
  <c r="C253"/>
  <c r="D252"/>
  <c r="C252"/>
  <c r="D206"/>
  <c r="C254"/>
  <c r="D11"/>
  <c r="D23"/>
  <c r="F20"/>
  <c r="D13"/>
  <c r="F10"/>
  <c r="E236"/>
  <c r="C236" s="1"/>
  <c r="E205"/>
  <c r="E226"/>
  <c r="C239"/>
  <c r="E112"/>
  <c r="C73"/>
  <c r="C67" s="1"/>
  <c r="E67"/>
  <c r="E22" s="1"/>
  <c r="E12" s="1"/>
  <c r="E106"/>
  <c r="E70" l="1"/>
  <c r="E64" s="1"/>
  <c r="E10"/>
  <c r="I10"/>
  <c r="C48"/>
  <c r="C42" s="1"/>
  <c r="D42"/>
  <c r="G185"/>
  <c r="C191"/>
  <c r="C185" s="1"/>
  <c r="D205"/>
  <c r="C229"/>
  <c r="G205"/>
  <c r="G22" s="1"/>
  <c r="G12" s="1"/>
  <c r="G226"/>
  <c r="I202"/>
  <c r="I21"/>
  <c r="I11" s="1"/>
  <c r="E202"/>
  <c r="E21"/>
  <c r="H203"/>
  <c r="H226"/>
  <c r="C227"/>
  <c r="D203"/>
  <c r="D226"/>
  <c r="E23"/>
  <c r="C206"/>
  <c r="G10"/>
  <c r="D64"/>
  <c r="C70"/>
  <c r="C64" s="1"/>
  <c r="D106"/>
  <c r="C112"/>
  <c r="C106" s="1"/>
  <c r="E128"/>
  <c r="C134"/>
  <c r="C128" s="1"/>
  <c r="G202"/>
  <c r="G21"/>
  <c r="G11" s="1"/>
  <c r="C228"/>
  <c r="F204"/>
  <c r="F226"/>
  <c r="I70"/>
  <c r="I64" s="1"/>
  <c r="C49"/>
  <c r="C43" s="1"/>
  <c r="F21" l="1"/>
  <c r="F202"/>
  <c r="C23"/>
  <c r="E13"/>
  <c r="C13" s="1"/>
  <c r="E11"/>
  <c r="C21"/>
  <c r="D22"/>
  <c r="C205"/>
  <c r="C204"/>
  <c r="I9"/>
  <c r="E19"/>
  <c r="D20"/>
  <c r="C203"/>
  <c r="D202"/>
  <c r="H20"/>
  <c r="H202"/>
  <c r="G19"/>
  <c r="G9"/>
  <c r="C226"/>
  <c r="I19"/>
  <c r="E9"/>
  <c r="H10" l="1"/>
  <c r="H9" s="1"/>
  <c r="H19"/>
  <c r="D12"/>
  <c r="C12" s="1"/>
  <c r="C22"/>
  <c r="F11"/>
  <c r="F9" s="1"/>
  <c r="F19"/>
  <c r="C11"/>
  <c r="C20"/>
  <c r="D19"/>
  <c r="C19" s="1"/>
  <c r="D10"/>
  <c r="C202"/>
  <c r="C10" l="1"/>
  <c r="D9"/>
  <c r="C9" s="1"/>
</calcChain>
</file>

<file path=xl/sharedStrings.xml><?xml version="1.0" encoding="utf-8"?>
<sst xmlns="http://schemas.openxmlformats.org/spreadsheetml/2006/main" count="492" uniqueCount="159">
  <si>
    <t>ПЛАН МЕРОПРИЯТИЙ 
ПО ВЫПОЛНЕНИЮ МУНИЦИПАЛЬНОЙ ПРОГРАММЫ КУШВИНСКОГО ГОРОДСКОГО ОКРУГА  
«РАЗВИТИЕ СИСТЕМЫ ОБРАЗОВАНИЯ В КУШВИНСКОМ ГОРОДСКОМ ОКРУГЕ ДО 2020 ГОДА»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</si>
  <si>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</si>
  <si>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</si>
  <si>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</si>
  <si>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</si>
  <si>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</si>
  <si>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</si>
  <si>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</si>
  <si>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№ стро-ки</t>
  </si>
  <si>
    <t>Наименование мероприятия/ источники расходов на финансирование</t>
  </si>
  <si>
    <t xml:space="preserve">Объем расходов 
на выполнение мероприятия за счет всех источников ресурсного обеспечения (рублей) </t>
  </si>
  <si>
    <t>Номер  целевых показателей, на достижение которых направлены мероприятия</t>
  </si>
  <si>
    <t>Ответственный за выполнение</t>
  </si>
  <si>
    <t>ВСЕГО ПО МУНИЦИПАЛЬНОЙ  ПРОГРАММЕ, В ТОМ ЧИСЛЕ</t>
  </si>
  <si>
    <t>федеральный бюджет</t>
  </si>
  <si>
    <t>областной бюджет</t>
  </si>
  <si>
    <t>местный бюджет</t>
  </si>
  <si>
    <t>внебюджетные источники</t>
  </si>
  <si>
    <t>Капитальные вложения</t>
  </si>
  <si>
    <t>Прочие нужды</t>
  </si>
  <si>
    <t>Подпрограмма 1. «Развитие системы дошкольного образования в Кушвинском городском округе»</t>
  </si>
  <si>
    <t>2.Прочие нужды</t>
  </si>
  <si>
    <t>Всего по направлению «Прочие нужды», в том числе</t>
  </si>
  <si>
    <t>1, 2, 3</t>
  </si>
  <si>
    <t>Управление образования Кушвинского городского округа, организации дошкольного  образования</t>
  </si>
  <si>
    <t>Подпрограмма 2. «Развитие системы общего образования в Кушвинском городском округе»</t>
  </si>
  <si>
    <t>ВСЕГО ПО ПОДПРОГРАММЕ 2, В ТОМ ЧИСЛЕ</t>
  </si>
  <si>
    <t>Всего по направлению «Прочие нужды»,в том числе</t>
  </si>
  <si>
    <t>Мероприятие 2. Организация предоставления общего образования и создание условий для содержания детей в муниципальных образовательных организациях, всего, из них:</t>
  </si>
  <si>
    <t xml:space="preserve">4, 5, 6, 7, 8, 9, 11, 12 </t>
  </si>
  <si>
    <t>Управление образования Кушвинского городского округа, организации общего  образования</t>
  </si>
  <si>
    <t>Мероприятие 3. Осуществление мероприятий по организации питания в муниципальных общеобразовательных организациях, всего, из них:</t>
  </si>
  <si>
    <t xml:space="preserve">Подпрограмма 3. «Развитие системы дополнительного образования в Кушвинском городском округе» </t>
  </si>
  <si>
    <t>Мероприятие 4. Организация предоставления дополнительного образования детей в муниципальных организациях дополнительного образования, всего, из них:</t>
  </si>
  <si>
    <t>13, 14</t>
  </si>
  <si>
    <t>Управление образования Кушвинского городского округа, организации дополнительного образования</t>
  </si>
  <si>
    <t>Мероприятие 5. Мероприятия по поддержке талантливой и способной молодежи всего, из них:</t>
  </si>
  <si>
    <t>Управление образования Кушвинского городского округа, МОУДОД ДДТ</t>
  </si>
  <si>
    <t>Мероприятие 6. Реализация городского проекта «Молодежная инициатива»,  всего, из них:</t>
  </si>
  <si>
    <t>Мероприятие 7.  Создание условий для организации патриотического воспитания граждан – всего, из них:</t>
  </si>
  <si>
    <t>17, 18</t>
  </si>
  <si>
    <t>Мероприятие 8. Создание трудовых отрядов из несовершеннолетних граждан для выполнения работ по благоустройству и озеленению города с целью социально-трудовой адаптации, всего, из них:</t>
  </si>
  <si>
    <t>19, 20</t>
  </si>
  <si>
    <t>Мероприятие 9. Уральская инженерная школа. Приобретение оборудования для создания направления  «Робототехника», всего, из них</t>
  </si>
  <si>
    <t>Подпрограмма 4. «Обеспечение реализации муниципальной программы Кушвинского городского округа «Развитие системы образования в Кушвинском городском округе до 2020 года»</t>
  </si>
  <si>
    <t>ВСЕГО ПО ПОДПРОГРАММЕ 4, В ТОМ ЧИСЛЕ</t>
  </si>
  <si>
    <t>2. Прочие нужды</t>
  </si>
  <si>
    <t>Мероприятие 10. Обеспечение деятельности органов местного самоуправления (органов местной администрации) (центральный аппарат) - всего, из них:</t>
  </si>
  <si>
    <t>22,23,24</t>
  </si>
  <si>
    <t>Управление образования Кушвинского городского округа</t>
  </si>
  <si>
    <t>Мероприятие 11. Техническое, методическое, правовое сопровождение, ведение бухгалтерского, налогового, статистического, бюджетного учета для обеспечения деятельности муниципальных учреждений и органа местного самоуправления (органа местной администрации) в сфере образования - всего, из них:</t>
  </si>
  <si>
    <t>МУ «Ресурсный центр», МУ «Централизованная бухгалтерия»</t>
  </si>
  <si>
    <t>ВСЕГО ПО ПОДПРОГРАММЕ 5, В ТОМ ЧИСЛЕ</t>
  </si>
  <si>
    <t>Всего по направлению «Прочие нужды»,  в том числе</t>
  </si>
  <si>
    <t>Управление образования Кушвинского городского округа, муниципальные образовательные организации</t>
  </si>
  <si>
    <t>Мероприятие 12. Установка, ремонт ограждений территории образовательных организаций, всего, из них:</t>
  </si>
  <si>
    <t>Мероприятие 13. Проведение капитального и текущего ремонта  зданий и помещений муниципальных учреждений с целью приведения путей эвакуации людей при возникновении пожара и мест с массовым нахождением людей на объектах в соответствие с требованиями федерального законодательства,  из них:</t>
  </si>
  <si>
    <t xml:space="preserve">внебюджетные источники </t>
  </si>
  <si>
    <t>Мероприятие 14. Приобретение средств индивидуальной защиты (противогазов), согласно требованиям законодательства Российской Федерации (Приказ МЧС РФ от 21.12.2005 № 993), всего, из них:</t>
  </si>
  <si>
    <t>Мероприятие 15. Оборудование кабинета «Светофор», всего, из них:</t>
  </si>
  <si>
    <t>Мероприятие 19. Осуществление мероприятий по энергосбережению и повышению энергетической эффективности, всего, из них:</t>
  </si>
  <si>
    <t>Мероприятие 20. Осуществление мероприятий направленных на соблюдение требований и норм пожарной безопасности, всего, из них:</t>
  </si>
  <si>
    <t>Подпрограмма 6. «Организация отдыха и оздоровления детей в Кушвинском городском округе»</t>
  </si>
  <si>
    <t>Мероприятие 21. Организация отдыха и оздоровления детей в Кушвинском городском округе -  всего, из них:</t>
  </si>
  <si>
    <t>Управление образования Кушвинского городского округа, МУ «РЦ»</t>
  </si>
  <si>
    <t>1.Капитальные вложения</t>
  </si>
  <si>
    <t>Всего по направлению «Капитальные вложения», в том числе</t>
  </si>
  <si>
    <t>1.1.Бюджетные инвестиции в объекты капитального строительства</t>
  </si>
  <si>
    <t>Бюджетные инвестиции в объекты капитального строительства, всего &lt;1&gt;, в том числе:</t>
  </si>
  <si>
    <t>1.2. Иные капитальные вложения</t>
  </si>
  <si>
    <t>Иные капитальные вложения, всего, в том числе:</t>
  </si>
  <si>
    <t>Мероприятие 22. Разработка проектно- сметной документации с  ее экспертизой реконструкции столовой  МОУ СОШ № 3 (перенос столовой из цокольного этажа на 1-й этаж) - всего,    из них:</t>
  </si>
  <si>
    <t>Мероприятие 23. Разработка проектно- сметной документации  на проведение капитального ремонта муниципальных учреждений, подведомственных Управлению образования Кушвинского городского округа (в том числе проведение экспертизы, проведение обследований, получение заключений) - всего,    из них:</t>
  </si>
  <si>
    <t>в том числе по муниципальным учреждениям:</t>
  </si>
  <si>
    <t>МОУ СОШ № 1</t>
  </si>
  <si>
    <t>МОУ СОШ № 6</t>
  </si>
  <si>
    <t>МОУ СОШ № 10</t>
  </si>
  <si>
    <t>МОУ СОШ № 20</t>
  </si>
  <si>
    <t>МАДОУ № 10</t>
  </si>
  <si>
    <t>МАДОУ № 23</t>
  </si>
  <si>
    <t>МДОУ № 31</t>
  </si>
  <si>
    <t>МДОУ № 32</t>
  </si>
  <si>
    <t>МДОУ № 54</t>
  </si>
  <si>
    <t>МДОУ № 58</t>
  </si>
  <si>
    <t>Мероприятие 24. Капитальный ремонт муниципальных учреждений, подведомственных Управлению образования Кушвинского городского округа - всего, из них:</t>
  </si>
  <si>
    <t>Управление образования Кушвинского городского округа, муниципальные учреждения, подведомственные Управлению образования Кушвинского городского округа</t>
  </si>
  <si>
    <t>1.Капитальный ремонт МОУ СОШ № 1  - всего, из них:</t>
  </si>
  <si>
    <t>30, 31</t>
  </si>
  <si>
    <t>2.Капитальный ремонт МОУ СОШ № 3 - всего, из них:</t>
  </si>
  <si>
    <t>3.Капитальный ремонт МОУ СОШ № 4 - всего, из них:</t>
  </si>
  <si>
    <t>4.Капитальный ремонт МОУ СОШ № 6 - всего, из них:</t>
  </si>
  <si>
    <t>5.Капитальный ремонт МОУ СОШ № 10  - всего, из них:</t>
  </si>
  <si>
    <t>6.Капитальный ремонт МОУ СОШ № 20  всего, из них:</t>
  </si>
  <si>
    <t>7.Капитальный ремонт МОУ СОШ пос. Азиатская - всего, из них:</t>
  </si>
  <si>
    <t>МОУ СОШ пос. Азиатская</t>
  </si>
  <si>
    <r>
      <t>местный бюджет,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 том числе</t>
    </r>
  </si>
  <si>
    <t>софинансирование областной субсидии на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</si>
  <si>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8.Капитальный ремонт МДОУ № 5-  всего, из них:</t>
  </si>
  <si>
    <t>МДОУ № 5</t>
  </si>
  <si>
    <t>9.Капитальный ремонт МДОУ № 9 - всего,  из них:</t>
  </si>
  <si>
    <t>МДОУ № 9</t>
  </si>
  <si>
    <t>10.Капитальный ремонт МДОУ № 10 -  всего, из них:</t>
  </si>
  <si>
    <t>МДОУ № 10</t>
  </si>
  <si>
    <t>11.Капитальный ремонт МДОУ № 12 -  всего,  из них:</t>
  </si>
  <si>
    <t>МДОУ № 12</t>
  </si>
  <si>
    <t>12.Капитальный ремонт МДОУ № 23 -  всего,  из них:</t>
  </si>
  <si>
    <t>МДОУ № 23</t>
  </si>
  <si>
    <t>13.Капитальный ремонт МДОУ № 24 - всего,  из них:</t>
  </si>
  <si>
    <t>МДОУ № 24</t>
  </si>
  <si>
    <t>14.Капитальный ремонт МДОУ № 25 -  всего,  из них:</t>
  </si>
  <si>
    <t>МДОУ № 25</t>
  </si>
  <si>
    <t>15.Капитальный ремонт МДОУ № 30 - всего,   из них:</t>
  </si>
  <si>
    <t>МДОУ № 30</t>
  </si>
  <si>
    <t>16.Капитальный ремонт МДОУ № 31 - всего,  из них:</t>
  </si>
  <si>
    <t>17.Капитальный ремонт МДОУ № 32 - всего, из них:</t>
  </si>
  <si>
    <t>18.Капитальный ремонт МДОУ № 54 - всего, из них:</t>
  </si>
  <si>
    <t>19.Капитальный ремонт МДОУ № 58 - всего,  из них:</t>
  </si>
  <si>
    <t>20.Капитальный ремонт МДОУ № 59 - всего, из них:</t>
  </si>
  <si>
    <t>МДОУ № 59</t>
  </si>
  <si>
    <t>21.Капитальный ремонт МДОУ № 61-  всего, из них:</t>
  </si>
  <si>
    <t>МДОУ № 61</t>
  </si>
  <si>
    <t>22.Капитальный ремонт МДОУ № 62 -  всего, из них:</t>
  </si>
  <si>
    <t>МДОУ № 62</t>
  </si>
  <si>
    <t>23.Капитальный ремонт МОУДОД ДДТ -  всего, из них:</t>
  </si>
  <si>
    <t>МОУ ДОД ДДТ</t>
  </si>
  <si>
    <t>24.Капитальный ремонт МУ ДО ЦДП - всего, из них:</t>
  </si>
  <si>
    <t>МОУДОД ЦДП</t>
  </si>
  <si>
    <t>25.Капитальный ремонт МУ ДО ЦВР «Факел» -  всего,  из них:</t>
  </si>
  <si>
    <t>ЦВР «Факел»</t>
  </si>
  <si>
    <t>26.Капитальный ремонт МУ «Ресурсный центр» -  всего, из них</t>
  </si>
  <si>
    <t>МУ «Ресурсный центр»</t>
  </si>
  <si>
    <t>Мероприятие 25. Осуществление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 – всего, из них</t>
  </si>
  <si>
    <t>в том числе на проведение капитального ремонта спортивных залов:</t>
  </si>
  <si>
    <t>Мероприятие 26. Приобретение и (или) замена автобусов для подвоза обучающихся в муниципальные общеобразовательные учреждения всего, из них:</t>
  </si>
  <si>
    <t>Подпрограмма 8. «Доступная среда»</t>
  </si>
  <si>
    <t>ВСЕГО ПО ПОДПРОГРАММЕ 8,  В ТОМ ЧИСЛЕ</t>
  </si>
  <si>
    <t>1.Прочие нужды</t>
  </si>
  <si>
    <t>Мероприятие 27.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населения, всего,  из них:</t>
  </si>
  <si>
    <t>33, 34</t>
  </si>
  <si>
    <t>&lt;1&gt; - Бюджетные инвестиции в объекты капитального строительства указаны в Перечне объектов капитального строительства для бюджетных инвестиций муниципальной программы Кушвинского городского округа «Развитие системы образования в Кушвинском городском округе до 2020 года» (приложение № 3 к муниципальной программе Кушвинского городского округа «Развитие системы образования в Кушвинском городском округе до 2020 года»)</t>
  </si>
  <si>
    <t>Подпрограмма 5. 
«Обеспечение комплексной безопасности муниципальных образовательных организаций в Кушвинском городском округе»</t>
  </si>
  <si>
    <t>Подпрограмма 7. «Укрепление и развитие материально-технической базы муниципальных учреждений, подведомственных 
Управлению  образования Кушвинского городского округа»</t>
  </si>
  <si>
    <t>МОУ 
СОШ № 1</t>
  </si>
  <si>
    <t>МОУ 
СОШ № 3</t>
  </si>
  <si>
    <t>МОУ 
СОШ № 4</t>
  </si>
  <si>
    <t>МОУ 
СОШ № 6</t>
  </si>
  <si>
    <t>МОУ 
СОШ № 10</t>
  </si>
  <si>
    <t>МОУ 
СОШ№ 20</t>
  </si>
  <si>
    <t>Всего по направлению «Прочие нужды», 
в том числе</t>
  </si>
  <si>
    <t>Управление образования Кушвинского городского округа, 
МОУ СОШ№3</t>
  </si>
  <si>
    <t>ВСЕГО ПО ПОДПРОГРАММЕ 7, 
В ТОМ ЧИСЛЕ</t>
  </si>
  <si>
    <t>ВСЕГО ПО ПОДПРОГРАММЕ 1, 
В ТОМ ЧИСЛЕ</t>
  </si>
  <si>
    <t xml:space="preserve">Мероприятие 1.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организациях, всего, из них: </t>
  </si>
  <si>
    <t>Мероприятие 16. Установка видеонаблюдения, всего, 
из них:</t>
  </si>
  <si>
    <t>Мероприятие 17. 
Вывод сигнала о пожаре на ПЧ в соответствие с требованиями федерального законодательства, всего, 
из них:</t>
  </si>
  <si>
    <t>Мероприятие 18. Осуществление мероприятий направленных на соблюдение требований и норм санитарного законодательства, всего, 
из них:</t>
  </si>
  <si>
    <t>ВСЕГО 
ПО ПОДПРОГРАММЕ 3, 
В ТОМ ЧИСЛЕ</t>
  </si>
  <si>
    <t>ВСЕГО ПО 
ПОДПРОГРАММЕ 6, 
В ТОМ ЧИСЛЕ</t>
  </si>
  <si>
    <t>Приложение  к постановлению 
администрации Кушвинского городского округа 
от _________________г. № _________
Приложение № 2 к муниципальной программе 
Кушвинского городского округа 
«Развитие системы образования в 
Кушвинском городском округе до 2020 года»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</si>
</sst>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0" fillId="0" borderId="0" xfId="0" applyNumberFormat="1"/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wrapText="1"/>
    </xf>
    <xf numFmtId="4" fontId="4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2"/>
  <sheetViews>
    <sheetView tabSelected="1" view="pageBreakPreview" topLeftCell="A61" zoomScale="90" zoomScaleSheetLayoutView="90" zoomScalePageLayoutView="80" workbookViewId="0">
      <selection activeCell="E75" sqref="E75"/>
    </sheetView>
  </sheetViews>
  <sheetFormatPr defaultRowHeight="12.75"/>
  <cols>
    <col min="1" max="1" width="6.42578125" style="34" customWidth="1"/>
    <col min="2" max="2" width="30.85546875" customWidth="1"/>
    <col min="3" max="3" width="16.28515625" style="8" customWidth="1"/>
    <col min="4" max="4" width="14.5703125" style="8" customWidth="1"/>
    <col min="5" max="5" width="14" style="8" customWidth="1"/>
    <col min="6" max="6" width="14.7109375" style="8" customWidth="1"/>
    <col min="7" max="7" width="15" style="8" customWidth="1"/>
    <col min="8" max="8" width="14.5703125" style="8" customWidth="1"/>
    <col min="9" max="9" width="15.42578125" style="8" customWidth="1"/>
    <col min="10" max="10" width="13.5703125" customWidth="1"/>
    <col min="11" max="11" width="19.28515625" customWidth="1"/>
  </cols>
  <sheetData>
    <row r="1" spans="1:11" s="10" customFormat="1" ht="100.5" customHeight="1">
      <c r="A1" s="33"/>
      <c r="C1" s="15"/>
      <c r="D1" s="15"/>
      <c r="E1" s="15"/>
      <c r="F1" s="15"/>
      <c r="I1" s="49" t="s">
        <v>158</v>
      </c>
      <c r="J1" s="49"/>
      <c r="K1" s="49"/>
    </row>
    <row r="2" spans="1:11" s="10" customFormat="1">
      <c r="A2" s="33"/>
      <c r="C2" s="15"/>
      <c r="D2" s="15"/>
      <c r="E2" s="15"/>
      <c r="F2" s="15"/>
      <c r="G2" s="15"/>
      <c r="H2" s="15"/>
      <c r="I2" s="49"/>
      <c r="J2" s="49"/>
      <c r="K2" s="49"/>
    </row>
    <row r="3" spans="1:11" s="10" customFormat="1">
      <c r="A3" s="33"/>
      <c r="C3" s="15"/>
      <c r="D3" s="15"/>
      <c r="E3" s="15"/>
      <c r="F3" s="15"/>
      <c r="G3" s="15"/>
      <c r="H3" s="15"/>
      <c r="I3" s="15"/>
    </row>
    <row r="4" spans="1:11" s="10" customFormat="1" ht="51" customHeight="1">
      <c r="A4" s="33"/>
      <c r="B4" s="52" t="s">
        <v>0</v>
      </c>
      <c r="C4" s="52"/>
      <c r="D4" s="52"/>
      <c r="E4" s="52"/>
      <c r="F4" s="52"/>
      <c r="G4" s="52"/>
      <c r="H4" s="52"/>
      <c r="I4" s="52"/>
      <c r="J4" s="1"/>
      <c r="K4" s="1"/>
    </row>
    <row r="5" spans="1:11" s="10" customFormat="1">
      <c r="A5" s="33"/>
      <c r="C5" s="15"/>
      <c r="D5" s="15"/>
      <c r="E5" s="15"/>
      <c r="F5" s="15"/>
      <c r="G5" s="15"/>
      <c r="H5" s="15"/>
      <c r="I5" s="15"/>
    </row>
    <row r="6" spans="1:11" s="10" customFormat="1" ht="30.75" customHeight="1">
      <c r="A6" s="50" t="s">
        <v>8</v>
      </c>
      <c r="B6" s="50" t="s">
        <v>9</v>
      </c>
      <c r="C6" s="51" t="s">
        <v>10</v>
      </c>
      <c r="D6" s="51"/>
      <c r="E6" s="51"/>
      <c r="F6" s="51"/>
      <c r="G6" s="51"/>
      <c r="H6" s="51"/>
      <c r="I6" s="51"/>
      <c r="J6" s="50" t="s">
        <v>11</v>
      </c>
      <c r="K6" s="50" t="s">
        <v>12</v>
      </c>
    </row>
    <row r="7" spans="1:11" s="10" customFormat="1" ht="56.25" customHeight="1">
      <c r="A7" s="50"/>
      <c r="B7" s="50"/>
      <c r="C7" s="16" t="s">
        <v>1</v>
      </c>
      <c r="D7" s="16" t="s">
        <v>2</v>
      </c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50"/>
      <c r="K7" s="50"/>
    </row>
    <row r="8" spans="1:11" s="10" customFormat="1">
      <c r="A8" s="11">
        <v>1</v>
      </c>
      <c r="B8" s="1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11">
        <v>10</v>
      </c>
      <c r="K8" s="11">
        <v>11</v>
      </c>
    </row>
    <row r="9" spans="1:11" s="10" customFormat="1" ht="57">
      <c r="A9" s="32">
        <v>1</v>
      </c>
      <c r="B9" s="4" t="s">
        <v>13</v>
      </c>
      <c r="C9" s="17">
        <f>SUM(D9:I9)</f>
        <v>4280981481.71</v>
      </c>
      <c r="D9" s="18">
        <f t="shared" ref="D9:I9" si="0">D10+D11+D12+D13</f>
        <v>627202671.33999991</v>
      </c>
      <c r="E9" s="18">
        <f t="shared" si="0"/>
        <v>651917268.29000008</v>
      </c>
      <c r="F9" s="18">
        <f t="shared" si="0"/>
        <v>673518100.88999999</v>
      </c>
      <c r="G9" s="18">
        <f t="shared" si="0"/>
        <v>766871543.73000002</v>
      </c>
      <c r="H9" s="18">
        <f t="shared" si="0"/>
        <v>785705198.73000002</v>
      </c>
      <c r="I9" s="18">
        <f t="shared" si="0"/>
        <v>775766698.73000002</v>
      </c>
      <c r="J9" s="36"/>
      <c r="K9" s="36"/>
    </row>
    <row r="10" spans="1:11" s="10" customFormat="1" ht="15">
      <c r="A10" s="2">
        <v>2</v>
      </c>
      <c r="B10" s="5" t="s">
        <v>14</v>
      </c>
      <c r="C10" s="35">
        <f>SUM(D10:I10)</f>
        <v>1243431</v>
      </c>
      <c r="D10" s="19">
        <f t="shared" ref="D10:I10" si="1">D15+D20</f>
        <v>1243431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36"/>
      <c r="K10" s="36"/>
    </row>
    <row r="11" spans="1:11" s="10" customFormat="1" ht="15">
      <c r="A11" s="2">
        <v>3</v>
      </c>
      <c r="B11" s="5" t="s">
        <v>15</v>
      </c>
      <c r="C11" s="35">
        <f>SUM(D11:I11)</f>
        <v>2226124421</v>
      </c>
      <c r="D11" s="19">
        <f t="shared" ref="D11:I13" si="2">D16+D21</f>
        <v>293909221</v>
      </c>
      <c r="E11" s="19">
        <f t="shared" si="2"/>
        <v>371394000</v>
      </c>
      <c r="F11" s="19">
        <f t="shared" si="2"/>
        <v>344829000</v>
      </c>
      <c r="G11" s="19">
        <f t="shared" si="2"/>
        <v>398997400</v>
      </c>
      <c r="H11" s="19">
        <f t="shared" si="2"/>
        <v>416997400</v>
      </c>
      <c r="I11" s="19">
        <f t="shared" si="2"/>
        <v>399997400</v>
      </c>
      <c r="J11" s="36"/>
      <c r="K11" s="36"/>
    </row>
    <row r="12" spans="1:11" s="10" customFormat="1" ht="15">
      <c r="A12" s="2">
        <v>4</v>
      </c>
      <c r="B12" s="5" t="s">
        <v>16</v>
      </c>
      <c r="C12" s="35">
        <f>SUM(D12:I12)</f>
        <v>1710686660.6900001</v>
      </c>
      <c r="D12" s="19">
        <f t="shared" si="2"/>
        <v>282835287.83999991</v>
      </c>
      <c r="E12" s="19">
        <f t="shared" si="2"/>
        <v>224040145.69000003</v>
      </c>
      <c r="F12" s="19">
        <f t="shared" si="2"/>
        <v>269381822.15999997</v>
      </c>
      <c r="G12" s="19">
        <f t="shared" si="2"/>
        <v>308566865</v>
      </c>
      <c r="H12" s="19">
        <f t="shared" si="2"/>
        <v>309400520</v>
      </c>
      <c r="I12" s="19">
        <f t="shared" si="2"/>
        <v>316462020</v>
      </c>
      <c r="J12" s="36"/>
      <c r="K12" s="36"/>
    </row>
    <row r="13" spans="1:11" s="10" customFormat="1" ht="15">
      <c r="A13" s="32">
        <v>5</v>
      </c>
      <c r="B13" s="5" t="s">
        <v>17</v>
      </c>
      <c r="C13" s="35">
        <f>SUM(D13:I13)</f>
        <v>342926969.01999998</v>
      </c>
      <c r="D13" s="19">
        <f t="shared" si="2"/>
        <v>49214731.5</v>
      </c>
      <c r="E13" s="19">
        <f t="shared" si="2"/>
        <v>56483122.600000001</v>
      </c>
      <c r="F13" s="19">
        <f t="shared" si="2"/>
        <v>59307278.729999997</v>
      </c>
      <c r="G13" s="19">
        <f t="shared" si="2"/>
        <v>59307278.729999997</v>
      </c>
      <c r="H13" s="19">
        <f t="shared" si="2"/>
        <v>59307278.729999997</v>
      </c>
      <c r="I13" s="19">
        <f t="shared" si="2"/>
        <v>59307278.729999997</v>
      </c>
      <c r="J13" s="36"/>
      <c r="K13" s="36"/>
    </row>
    <row r="14" spans="1:11" s="10" customFormat="1" ht="15">
      <c r="A14" s="2">
        <v>6</v>
      </c>
      <c r="B14" s="6" t="s">
        <v>18</v>
      </c>
      <c r="C14" s="20">
        <v>9000000</v>
      </c>
      <c r="D14" s="20">
        <v>0</v>
      </c>
      <c r="E14" s="20">
        <v>0</v>
      </c>
      <c r="F14" s="20">
        <v>0</v>
      </c>
      <c r="G14" s="20">
        <v>0</v>
      </c>
      <c r="H14" s="20">
        <v>9000000</v>
      </c>
      <c r="I14" s="20">
        <v>0</v>
      </c>
      <c r="J14" s="12"/>
      <c r="K14" s="12"/>
    </row>
    <row r="15" spans="1:11" s="10" customFormat="1" ht="15">
      <c r="A15" s="2">
        <v>7</v>
      </c>
      <c r="B15" s="7" t="s">
        <v>14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12"/>
      <c r="K15" s="12"/>
    </row>
    <row r="16" spans="1:11" s="10" customFormat="1" ht="15">
      <c r="A16" s="2">
        <v>8</v>
      </c>
      <c r="B16" s="7" t="s">
        <v>15</v>
      </c>
      <c r="C16" s="22">
        <v>9000000</v>
      </c>
      <c r="D16" s="22">
        <v>0</v>
      </c>
      <c r="E16" s="22">
        <v>0</v>
      </c>
      <c r="F16" s="22">
        <v>0</v>
      </c>
      <c r="G16" s="22">
        <v>0</v>
      </c>
      <c r="H16" s="22">
        <v>9000000</v>
      </c>
      <c r="I16" s="22">
        <v>0</v>
      </c>
      <c r="J16" s="12"/>
      <c r="K16" s="12"/>
    </row>
    <row r="17" spans="1:11" s="10" customFormat="1" ht="15">
      <c r="A17" s="32">
        <v>9</v>
      </c>
      <c r="B17" s="7" t="s">
        <v>16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12"/>
      <c r="K17" s="12"/>
    </row>
    <row r="18" spans="1:11" s="10" customFormat="1" ht="15">
      <c r="A18" s="2">
        <v>10</v>
      </c>
      <c r="B18" s="7" t="s">
        <v>17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12"/>
      <c r="K18" s="12"/>
    </row>
    <row r="19" spans="1:11" s="10" customFormat="1" ht="15">
      <c r="A19" s="2">
        <v>11</v>
      </c>
      <c r="B19" s="6" t="s">
        <v>19</v>
      </c>
      <c r="C19" s="20">
        <f>SUM(D19:I19)</f>
        <v>4271981481.71</v>
      </c>
      <c r="D19" s="20">
        <f t="shared" ref="D19:I19" si="3">SUM(D20:D23)</f>
        <v>627202671.33999991</v>
      </c>
      <c r="E19" s="20">
        <f t="shared" si="3"/>
        <v>651917268.29000008</v>
      </c>
      <c r="F19" s="20">
        <f t="shared" si="3"/>
        <v>673518100.88999999</v>
      </c>
      <c r="G19" s="20">
        <f t="shared" si="3"/>
        <v>766871543.73000002</v>
      </c>
      <c r="H19" s="20">
        <f t="shared" si="3"/>
        <v>776705198.73000002</v>
      </c>
      <c r="I19" s="20">
        <f t="shared" si="3"/>
        <v>775766698.73000002</v>
      </c>
      <c r="J19" s="12"/>
      <c r="K19" s="12"/>
    </row>
    <row r="20" spans="1:11" s="10" customFormat="1" ht="15">
      <c r="A20" s="2">
        <v>12</v>
      </c>
      <c r="B20" s="7" t="s">
        <v>14</v>
      </c>
      <c r="C20" s="20">
        <f>SUM(D20:I20)</f>
        <v>1243431</v>
      </c>
      <c r="D20" s="22">
        <f t="shared" ref="D20:I20" si="4">D26+D43+D65+D107+D129+D186+D203+D406</f>
        <v>1243431</v>
      </c>
      <c r="E20" s="22">
        <f t="shared" si="4"/>
        <v>0</v>
      </c>
      <c r="F20" s="22">
        <f t="shared" si="4"/>
        <v>0</v>
      </c>
      <c r="G20" s="22">
        <f t="shared" si="4"/>
        <v>0</v>
      </c>
      <c r="H20" s="22">
        <f t="shared" si="4"/>
        <v>0</v>
      </c>
      <c r="I20" s="22">
        <f t="shared" si="4"/>
        <v>0</v>
      </c>
      <c r="J20" s="12"/>
      <c r="K20" s="12"/>
    </row>
    <row r="21" spans="1:11" s="10" customFormat="1" ht="15">
      <c r="A21" s="32">
        <v>13</v>
      </c>
      <c r="B21" s="7" t="s">
        <v>15</v>
      </c>
      <c r="C21" s="20">
        <f>SUM(D21:I21)</f>
        <v>2217124421</v>
      </c>
      <c r="D21" s="22">
        <f>D27+D44+D66+D108+D130+D187+D204+D407</f>
        <v>293909221</v>
      </c>
      <c r="E21" s="22">
        <f t="shared" ref="E21:I23" si="5">E27+E44+E66+E108+E130+E187+E204+E407</f>
        <v>371394000</v>
      </c>
      <c r="F21" s="22">
        <f t="shared" si="5"/>
        <v>344829000</v>
      </c>
      <c r="G21" s="22">
        <f t="shared" si="5"/>
        <v>398997400</v>
      </c>
      <c r="H21" s="22">
        <f t="shared" si="5"/>
        <v>407997400</v>
      </c>
      <c r="I21" s="22">
        <f t="shared" si="5"/>
        <v>399997400</v>
      </c>
      <c r="J21" s="12"/>
      <c r="K21" s="12"/>
    </row>
    <row r="22" spans="1:11" s="10" customFormat="1" ht="15">
      <c r="A22" s="2">
        <v>14</v>
      </c>
      <c r="B22" s="7" t="s">
        <v>16</v>
      </c>
      <c r="C22" s="20">
        <f>SUM(D22:I22)</f>
        <v>1710686660.6900001</v>
      </c>
      <c r="D22" s="22">
        <f>D28+D45+D67+D109+D131+D188+D205+D408</f>
        <v>282835287.83999991</v>
      </c>
      <c r="E22" s="22">
        <f t="shared" si="5"/>
        <v>224040145.69000003</v>
      </c>
      <c r="F22" s="22">
        <f t="shared" si="5"/>
        <v>269381822.15999997</v>
      </c>
      <c r="G22" s="22">
        <f t="shared" si="5"/>
        <v>308566865</v>
      </c>
      <c r="H22" s="22">
        <f t="shared" si="5"/>
        <v>309400520</v>
      </c>
      <c r="I22" s="22">
        <f t="shared" si="5"/>
        <v>316462020</v>
      </c>
      <c r="J22" s="12"/>
      <c r="K22" s="12"/>
    </row>
    <row r="23" spans="1:11" s="10" customFormat="1" ht="15">
      <c r="A23" s="2">
        <v>15</v>
      </c>
      <c r="B23" s="7" t="s">
        <v>17</v>
      </c>
      <c r="C23" s="20">
        <f>SUM(D23:I23)</f>
        <v>342926969.01999998</v>
      </c>
      <c r="D23" s="22">
        <f>D29+D46+D68+D110+D132+D189+D206+D409</f>
        <v>49214731.5</v>
      </c>
      <c r="E23" s="22">
        <f t="shared" si="5"/>
        <v>56483122.600000001</v>
      </c>
      <c r="F23" s="22">
        <f t="shared" si="5"/>
        <v>59307278.729999997</v>
      </c>
      <c r="G23" s="22">
        <f t="shared" si="5"/>
        <v>59307278.729999997</v>
      </c>
      <c r="H23" s="22">
        <f t="shared" si="5"/>
        <v>59307278.729999997</v>
      </c>
      <c r="I23" s="22">
        <f t="shared" si="5"/>
        <v>59307278.729999997</v>
      </c>
      <c r="J23" s="12"/>
      <c r="K23" s="12"/>
    </row>
    <row r="24" spans="1:11" s="10" customFormat="1" ht="24.75" customHeight="1">
      <c r="A24" s="32">
        <v>16</v>
      </c>
      <c r="B24" s="47" t="s">
        <v>20</v>
      </c>
      <c r="C24" s="47"/>
      <c r="D24" s="47"/>
      <c r="E24" s="47"/>
      <c r="F24" s="47"/>
      <c r="G24" s="47"/>
      <c r="H24" s="47"/>
      <c r="I24" s="47"/>
      <c r="J24" s="47"/>
      <c r="K24" s="47"/>
    </row>
    <row r="25" spans="1:11" s="10" customFormat="1" ht="42.75">
      <c r="A25" s="2">
        <v>17</v>
      </c>
      <c r="B25" s="4" t="s">
        <v>151</v>
      </c>
      <c r="C25" s="14">
        <f>C31</f>
        <v>1746011223.73</v>
      </c>
      <c r="D25" s="14">
        <f t="shared" ref="D25:I25" si="6">D31</f>
        <v>256085377.97999999</v>
      </c>
      <c r="E25" s="14">
        <f t="shared" si="6"/>
        <v>268525740.14000005</v>
      </c>
      <c r="F25" s="14">
        <f t="shared" si="6"/>
        <v>279754889.42000002</v>
      </c>
      <c r="G25" s="14">
        <f t="shared" si="6"/>
        <v>313881738.73000002</v>
      </c>
      <c r="H25" s="14">
        <f t="shared" si="6"/>
        <v>313881738.73000002</v>
      </c>
      <c r="I25" s="14">
        <f t="shared" si="6"/>
        <v>313881738.73000002</v>
      </c>
      <c r="J25" s="36"/>
      <c r="K25" s="36"/>
    </row>
    <row r="26" spans="1:11" s="10" customFormat="1" ht="15">
      <c r="A26" s="2">
        <v>18</v>
      </c>
      <c r="B26" s="5" t="s">
        <v>14</v>
      </c>
      <c r="C26" s="19">
        <f t="shared" ref="C26:I29" si="7">C32</f>
        <v>0</v>
      </c>
      <c r="D26" s="19">
        <f t="shared" si="7"/>
        <v>0</v>
      </c>
      <c r="E26" s="19">
        <f t="shared" si="7"/>
        <v>0</v>
      </c>
      <c r="F26" s="19">
        <f t="shared" si="7"/>
        <v>0</v>
      </c>
      <c r="G26" s="19">
        <f t="shared" si="7"/>
        <v>0</v>
      </c>
      <c r="H26" s="19">
        <f t="shared" si="7"/>
        <v>0</v>
      </c>
      <c r="I26" s="19">
        <f t="shared" si="7"/>
        <v>0</v>
      </c>
      <c r="J26" s="36"/>
      <c r="K26" s="36"/>
    </row>
    <row r="27" spans="1:11" s="10" customFormat="1" ht="15">
      <c r="A27" s="2">
        <v>19</v>
      </c>
      <c r="B27" s="5" t="s">
        <v>15</v>
      </c>
      <c r="C27" s="19">
        <f t="shared" si="7"/>
        <v>841107980</v>
      </c>
      <c r="D27" s="19">
        <f t="shared" si="7"/>
        <v>104002000</v>
      </c>
      <c r="E27" s="19">
        <f t="shared" si="7"/>
        <v>143934000</v>
      </c>
      <c r="F27" s="19">
        <f t="shared" si="7"/>
        <v>129559000</v>
      </c>
      <c r="G27" s="19">
        <f t="shared" si="7"/>
        <v>154537660</v>
      </c>
      <c r="H27" s="19">
        <f t="shared" si="7"/>
        <v>154537660</v>
      </c>
      <c r="I27" s="19">
        <f t="shared" si="7"/>
        <v>154537660</v>
      </c>
      <c r="J27" s="36"/>
      <c r="K27" s="36"/>
    </row>
    <row r="28" spans="1:11" s="10" customFormat="1" ht="15">
      <c r="A28" s="32">
        <v>20</v>
      </c>
      <c r="B28" s="5" t="s">
        <v>16</v>
      </c>
      <c r="C28" s="19">
        <f t="shared" si="7"/>
        <v>563794987.99000001</v>
      </c>
      <c r="D28" s="19">
        <f t="shared" si="7"/>
        <v>103075359.76000001</v>
      </c>
      <c r="E28" s="19">
        <f t="shared" si="7"/>
        <v>68418617.540000007</v>
      </c>
      <c r="F28" s="19">
        <f>F34</f>
        <v>91214110.689999998</v>
      </c>
      <c r="G28" s="19">
        <f t="shared" si="7"/>
        <v>100362300</v>
      </c>
      <c r="H28" s="19">
        <f t="shared" si="7"/>
        <v>100362300</v>
      </c>
      <c r="I28" s="19">
        <f t="shared" si="7"/>
        <v>100362300</v>
      </c>
      <c r="J28" s="36"/>
      <c r="K28" s="36"/>
    </row>
    <row r="29" spans="1:11" s="10" customFormat="1" ht="15">
      <c r="A29" s="2">
        <v>21</v>
      </c>
      <c r="B29" s="5" t="s">
        <v>17</v>
      </c>
      <c r="C29" s="19">
        <f t="shared" si="7"/>
        <v>341108255.74000001</v>
      </c>
      <c r="D29" s="19">
        <f t="shared" si="7"/>
        <v>49008018.219999999</v>
      </c>
      <c r="E29" s="19">
        <f t="shared" si="7"/>
        <v>56173122.600000001</v>
      </c>
      <c r="F29" s="19">
        <f t="shared" si="7"/>
        <v>58981778.729999997</v>
      </c>
      <c r="G29" s="19">
        <f t="shared" si="7"/>
        <v>58981778.729999997</v>
      </c>
      <c r="H29" s="19">
        <f t="shared" si="7"/>
        <v>58981778.729999997</v>
      </c>
      <c r="I29" s="19">
        <f t="shared" si="7"/>
        <v>58981778.729999997</v>
      </c>
      <c r="J29" s="36"/>
      <c r="K29" s="36"/>
    </row>
    <row r="30" spans="1:11" s="10" customFormat="1" ht="15.75">
      <c r="A30" s="2">
        <v>22</v>
      </c>
      <c r="B30" s="47" t="s">
        <v>21</v>
      </c>
      <c r="C30" s="47"/>
      <c r="D30" s="47"/>
      <c r="E30" s="47"/>
      <c r="F30" s="47"/>
      <c r="G30" s="47"/>
      <c r="H30" s="47"/>
      <c r="I30" s="47"/>
      <c r="J30" s="47"/>
      <c r="K30" s="47"/>
    </row>
    <row r="31" spans="1:11" s="10" customFormat="1" ht="33.75" customHeight="1">
      <c r="A31" s="2">
        <v>23</v>
      </c>
      <c r="B31" s="6" t="s">
        <v>22</v>
      </c>
      <c r="C31" s="26">
        <f t="shared" ref="C31:I33" si="8">C36</f>
        <v>1746011223.73</v>
      </c>
      <c r="D31" s="26">
        <f t="shared" si="8"/>
        <v>256085377.97999999</v>
      </c>
      <c r="E31" s="26">
        <f t="shared" si="8"/>
        <v>268525740.14000005</v>
      </c>
      <c r="F31" s="26">
        <f t="shared" si="8"/>
        <v>279754889.42000002</v>
      </c>
      <c r="G31" s="26">
        <f t="shared" si="8"/>
        <v>313881738.73000002</v>
      </c>
      <c r="H31" s="26">
        <f t="shared" si="8"/>
        <v>313881738.73000002</v>
      </c>
      <c r="I31" s="26">
        <f t="shared" si="8"/>
        <v>313881738.73000002</v>
      </c>
      <c r="J31" s="12"/>
      <c r="K31" s="12"/>
    </row>
    <row r="32" spans="1:11" s="10" customFormat="1" ht="15">
      <c r="A32" s="32">
        <v>24</v>
      </c>
      <c r="B32" s="7" t="s">
        <v>14</v>
      </c>
      <c r="C32" s="22">
        <f t="shared" si="8"/>
        <v>0</v>
      </c>
      <c r="D32" s="22">
        <f t="shared" si="8"/>
        <v>0</v>
      </c>
      <c r="E32" s="22">
        <f t="shared" si="8"/>
        <v>0</v>
      </c>
      <c r="F32" s="22">
        <f t="shared" si="8"/>
        <v>0</v>
      </c>
      <c r="G32" s="22">
        <f t="shared" si="8"/>
        <v>0</v>
      </c>
      <c r="H32" s="22">
        <f t="shared" si="8"/>
        <v>0</v>
      </c>
      <c r="I32" s="22">
        <f t="shared" si="8"/>
        <v>0</v>
      </c>
      <c r="J32" s="12"/>
      <c r="K32" s="12"/>
    </row>
    <row r="33" spans="1:11" s="10" customFormat="1" ht="15">
      <c r="A33" s="2">
        <v>25</v>
      </c>
      <c r="B33" s="7" t="s">
        <v>15</v>
      </c>
      <c r="C33" s="22">
        <f t="shared" si="8"/>
        <v>841107980</v>
      </c>
      <c r="D33" s="22">
        <f t="shared" si="8"/>
        <v>104002000</v>
      </c>
      <c r="E33" s="22">
        <f t="shared" si="8"/>
        <v>143934000</v>
      </c>
      <c r="F33" s="22">
        <f t="shared" si="8"/>
        <v>129559000</v>
      </c>
      <c r="G33" s="22">
        <f t="shared" si="8"/>
        <v>154537660</v>
      </c>
      <c r="H33" s="22">
        <f t="shared" si="8"/>
        <v>154537660</v>
      </c>
      <c r="I33" s="22">
        <f t="shared" si="8"/>
        <v>154537660</v>
      </c>
      <c r="J33" s="12"/>
      <c r="K33" s="12"/>
    </row>
    <row r="34" spans="1:11" s="10" customFormat="1" ht="15">
      <c r="A34" s="2">
        <v>26</v>
      </c>
      <c r="B34" s="7" t="s">
        <v>16</v>
      </c>
      <c r="C34" s="22">
        <f t="shared" ref="C34:I34" si="9">C39</f>
        <v>563794987.99000001</v>
      </c>
      <c r="D34" s="22">
        <f t="shared" si="9"/>
        <v>103075359.76000001</v>
      </c>
      <c r="E34" s="22">
        <f t="shared" si="9"/>
        <v>68418617.540000007</v>
      </c>
      <c r="F34" s="22">
        <f>F39</f>
        <v>91214110.689999998</v>
      </c>
      <c r="G34" s="22">
        <f t="shared" si="9"/>
        <v>100362300</v>
      </c>
      <c r="H34" s="22">
        <f t="shared" si="9"/>
        <v>100362300</v>
      </c>
      <c r="I34" s="22">
        <f t="shared" si="9"/>
        <v>100362300</v>
      </c>
      <c r="J34" s="12"/>
      <c r="K34" s="12"/>
    </row>
    <row r="35" spans="1:11" s="10" customFormat="1" ht="15">
      <c r="A35" s="2">
        <v>27</v>
      </c>
      <c r="B35" s="7" t="s">
        <v>17</v>
      </c>
      <c r="C35" s="22">
        <f t="shared" ref="C35:H35" si="10">C40</f>
        <v>341108255.74000001</v>
      </c>
      <c r="D35" s="22">
        <f t="shared" si="10"/>
        <v>49008018.219999999</v>
      </c>
      <c r="E35" s="22">
        <f t="shared" si="10"/>
        <v>56173122.600000001</v>
      </c>
      <c r="F35" s="22">
        <f t="shared" si="10"/>
        <v>58981778.729999997</v>
      </c>
      <c r="G35" s="22">
        <f t="shared" si="10"/>
        <v>58981778.729999997</v>
      </c>
      <c r="H35" s="22">
        <f t="shared" si="10"/>
        <v>58981778.729999997</v>
      </c>
      <c r="I35" s="22">
        <f>I40</f>
        <v>58981778.729999997</v>
      </c>
      <c r="J35" s="12"/>
      <c r="K35" s="12"/>
    </row>
    <row r="36" spans="1:11" s="10" customFormat="1" ht="120">
      <c r="A36" s="32">
        <v>28</v>
      </c>
      <c r="B36" s="6" t="s">
        <v>152</v>
      </c>
      <c r="C36" s="26">
        <f>D36+E36+F36+G36+H36+I36</f>
        <v>1746011223.73</v>
      </c>
      <c r="D36" s="26">
        <f t="shared" ref="D36:I36" si="11">D37+D38+D39+D40</f>
        <v>256085377.97999999</v>
      </c>
      <c r="E36" s="26">
        <f t="shared" si="11"/>
        <v>268525740.14000005</v>
      </c>
      <c r="F36" s="26">
        <f t="shared" si="11"/>
        <v>279754889.42000002</v>
      </c>
      <c r="G36" s="26">
        <f t="shared" si="11"/>
        <v>313881738.73000002</v>
      </c>
      <c r="H36" s="26">
        <f t="shared" si="11"/>
        <v>313881738.73000002</v>
      </c>
      <c r="I36" s="26">
        <f t="shared" si="11"/>
        <v>313881738.73000002</v>
      </c>
      <c r="J36" s="3" t="s">
        <v>23</v>
      </c>
      <c r="K36" s="3" t="s">
        <v>24</v>
      </c>
    </row>
    <row r="37" spans="1:11" s="10" customFormat="1" ht="15">
      <c r="A37" s="2">
        <v>29</v>
      </c>
      <c r="B37" s="7" t="s">
        <v>14</v>
      </c>
      <c r="C37" s="20">
        <f>D37+E37+F37+G37+H37+I37</f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3"/>
      <c r="K37" s="3"/>
    </row>
    <row r="38" spans="1:11" s="10" customFormat="1" ht="15">
      <c r="A38" s="2">
        <v>30</v>
      </c>
      <c r="B38" s="7" t="s">
        <v>15</v>
      </c>
      <c r="C38" s="20">
        <f>D38+E38+F38+G38+H38+I38</f>
        <v>841107980</v>
      </c>
      <c r="D38" s="22">
        <v>104002000</v>
      </c>
      <c r="E38" s="38">
        <v>143934000</v>
      </c>
      <c r="F38" s="22">
        <v>129559000</v>
      </c>
      <c r="G38" s="22">
        <v>154537660</v>
      </c>
      <c r="H38" s="22">
        <v>154537660</v>
      </c>
      <c r="I38" s="22">
        <v>154537660</v>
      </c>
      <c r="J38" s="9"/>
      <c r="K38" s="3"/>
    </row>
    <row r="39" spans="1:11" s="10" customFormat="1" ht="15">
      <c r="A39" s="2">
        <v>31</v>
      </c>
      <c r="B39" s="7" t="s">
        <v>16</v>
      </c>
      <c r="C39" s="20">
        <f>D39+E39+F39+G39+H39+I39</f>
        <v>563794987.99000001</v>
      </c>
      <c r="D39" s="22">
        <v>103075359.76000001</v>
      </c>
      <c r="E39" s="38">
        <v>68418617.540000007</v>
      </c>
      <c r="F39" s="22">
        <v>91214110.689999998</v>
      </c>
      <c r="G39" s="22">
        <v>100362300</v>
      </c>
      <c r="H39" s="22">
        <v>100362300</v>
      </c>
      <c r="I39" s="22">
        <v>100362300</v>
      </c>
      <c r="J39" s="3"/>
      <c r="K39" s="3"/>
    </row>
    <row r="40" spans="1:11" s="10" customFormat="1" ht="15.75" customHeight="1">
      <c r="A40" s="32">
        <v>32</v>
      </c>
      <c r="B40" s="7" t="s">
        <v>17</v>
      </c>
      <c r="C40" s="20">
        <f>D40+E40+F40+G40+H40+I40</f>
        <v>341108255.74000001</v>
      </c>
      <c r="D40" s="22">
        <v>49008018.219999999</v>
      </c>
      <c r="E40" s="38">
        <v>56173122.600000001</v>
      </c>
      <c r="F40" s="22">
        <v>58981778.729999997</v>
      </c>
      <c r="G40" s="22">
        <v>58981778.729999997</v>
      </c>
      <c r="H40" s="22">
        <v>58981778.729999997</v>
      </c>
      <c r="I40" s="22">
        <v>58981778.729999997</v>
      </c>
      <c r="J40" s="3"/>
      <c r="K40" s="3"/>
    </row>
    <row r="41" spans="1:11" s="10" customFormat="1" ht="18" customHeight="1">
      <c r="A41" s="2">
        <v>33</v>
      </c>
      <c r="B41" s="47" t="s">
        <v>25</v>
      </c>
      <c r="C41" s="47"/>
      <c r="D41" s="47"/>
      <c r="E41" s="47"/>
      <c r="F41" s="47"/>
      <c r="G41" s="47"/>
      <c r="H41" s="47"/>
      <c r="I41" s="47"/>
      <c r="J41" s="47"/>
      <c r="K41" s="47"/>
    </row>
    <row r="42" spans="1:11" s="10" customFormat="1" ht="42.75">
      <c r="A42" s="2">
        <v>34</v>
      </c>
      <c r="B42" s="4" t="s">
        <v>26</v>
      </c>
      <c r="C42" s="29">
        <f t="shared" ref="C42:I42" si="12">C48</f>
        <v>1734236139.8099999</v>
      </c>
      <c r="D42" s="29">
        <f t="shared" si="12"/>
        <v>264199959.09999999</v>
      </c>
      <c r="E42" s="29">
        <f t="shared" si="12"/>
        <v>273455501.75</v>
      </c>
      <c r="F42" s="29">
        <f t="shared" si="12"/>
        <v>281453958.95999998</v>
      </c>
      <c r="G42" s="29">
        <f t="shared" si="12"/>
        <v>305042240</v>
      </c>
      <c r="H42" s="29">
        <f t="shared" si="12"/>
        <v>305042240</v>
      </c>
      <c r="I42" s="29">
        <f t="shared" si="12"/>
        <v>305042240</v>
      </c>
      <c r="J42" s="36"/>
      <c r="K42" s="36"/>
    </row>
    <row r="43" spans="1:11" s="10" customFormat="1" ht="15">
      <c r="A43" s="2">
        <v>35</v>
      </c>
      <c r="B43" s="5" t="s">
        <v>14</v>
      </c>
      <c r="C43" s="19">
        <f>C49</f>
        <v>0</v>
      </c>
      <c r="D43" s="19">
        <f t="shared" ref="D43:I46" si="13">D49</f>
        <v>0</v>
      </c>
      <c r="E43" s="19">
        <f t="shared" si="13"/>
        <v>0</v>
      </c>
      <c r="F43" s="19">
        <f t="shared" si="13"/>
        <v>0</v>
      </c>
      <c r="G43" s="19">
        <f t="shared" si="13"/>
        <v>0</v>
      </c>
      <c r="H43" s="19">
        <f t="shared" si="13"/>
        <v>0</v>
      </c>
      <c r="I43" s="19">
        <f t="shared" si="13"/>
        <v>0</v>
      </c>
      <c r="J43" s="36"/>
      <c r="K43" s="36"/>
    </row>
    <row r="44" spans="1:11" s="10" customFormat="1" ht="15">
      <c r="A44" s="32">
        <v>36</v>
      </c>
      <c r="B44" s="5" t="s">
        <v>15</v>
      </c>
      <c r="C44" s="19">
        <f>C50</f>
        <v>1303722120</v>
      </c>
      <c r="D44" s="19">
        <f t="shared" si="13"/>
        <v>179108000</v>
      </c>
      <c r="E44" s="19">
        <f t="shared" si="13"/>
        <v>218242000</v>
      </c>
      <c r="F44" s="19">
        <f t="shared" si="13"/>
        <v>206052000</v>
      </c>
      <c r="G44" s="19">
        <f t="shared" si="13"/>
        <v>233440040</v>
      </c>
      <c r="H44" s="19">
        <f t="shared" si="13"/>
        <v>233440040</v>
      </c>
      <c r="I44" s="19">
        <f t="shared" si="13"/>
        <v>233440040</v>
      </c>
      <c r="J44" s="36"/>
      <c r="K44" s="36"/>
    </row>
    <row r="45" spans="1:11" s="10" customFormat="1" ht="15">
      <c r="A45" s="2">
        <v>37</v>
      </c>
      <c r="B45" s="5" t="s">
        <v>16</v>
      </c>
      <c r="C45" s="19">
        <f>C51</f>
        <v>428695306.52999997</v>
      </c>
      <c r="D45" s="19">
        <f t="shared" si="13"/>
        <v>84885245.819999993</v>
      </c>
      <c r="E45" s="19">
        <f t="shared" si="13"/>
        <v>54903501.75</v>
      </c>
      <c r="F45" s="19">
        <f t="shared" si="13"/>
        <v>75076458.959999993</v>
      </c>
      <c r="G45" s="19">
        <f t="shared" si="13"/>
        <v>71276700</v>
      </c>
      <c r="H45" s="19">
        <f t="shared" si="13"/>
        <v>71276700</v>
      </c>
      <c r="I45" s="19">
        <f t="shared" si="13"/>
        <v>71276700</v>
      </c>
      <c r="J45" s="36"/>
      <c r="K45" s="36"/>
    </row>
    <row r="46" spans="1:11" s="10" customFormat="1" ht="15">
      <c r="A46" s="2">
        <v>38</v>
      </c>
      <c r="B46" s="5" t="s">
        <v>17</v>
      </c>
      <c r="C46" s="19">
        <f>C52</f>
        <v>1818713.28</v>
      </c>
      <c r="D46" s="19">
        <f t="shared" si="13"/>
        <v>206713.28</v>
      </c>
      <c r="E46" s="19">
        <f t="shared" si="13"/>
        <v>310000</v>
      </c>
      <c r="F46" s="19">
        <f t="shared" si="13"/>
        <v>325500</v>
      </c>
      <c r="G46" s="19">
        <f t="shared" si="13"/>
        <v>325500</v>
      </c>
      <c r="H46" s="19">
        <f t="shared" si="13"/>
        <v>325500</v>
      </c>
      <c r="I46" s="19">
        <f t="shared" si="13"/>
        <v>325500</v>
      </c>
      <c r="J46" s="36"/>
      <c r="K46" s="36"/>
    </row>
    <row r="47" spans="1:11" s="10" customFormat="1" ht="15.75">
      <c r="A47" s="2">
        <v>39</v>
      </c>
      <c r="B47" s="40" t="s">
        <v>21</v>
      </c>
      <c r="C47" s="41"/>
      <c r="D47" s="41"/>
      <c r="E47" s="41"/>
      <c r="F47" s="41"/>
      <c r="G47" s="41"/>
      <c r="H47" s="41"/>
      <c r="I47" s="41"/>
      <c r="J47" s="41"/>
      <c r="K47" s="42"/>
    </row>
    <row r="48" spans="1:11" s="10" customFormat="1" ht="31.5" customHeight="1">
      <c r="A48" s="32">
        <v>40</v>
      </c>
      <c r="B48" s="6" t="s">
        <v>27</v>
      </c>
      <c r="C48" s="20">
        <f t="shared" ref="C48:C53" si="14">D48+E48+F48+G48+H48+I48</f>
        <v>1734236139.8099999</v>
      </c>
      <c r="D48" s="20">
        <f t="shared" ref="D48:I48" si="15">D49+D50+D51+D52</f>
        <v>264199959.09999999</v>
      </c>
      <c r="E48" s="20">
        <f t="shared" si="15"/>
        <v>273455501.75</v>
      </c>
      <c r="F48" s="20">
        <f t="shared" si="15"/>
        <v>281453958.95999998</v>
      </c>
      <c r="G48" s="20">
        <f t="shared" si="15"/>
        <v>305042240</v>
      </c>
      <c r="H48" s="20">
        <f t="shared" si="15"/>
        <v>305042240</v>
      </c>
      <c r="I48" s="20">
        <f t="shared" si="15"/>
        <v>305042240</v>
      </c>
      <c r="J48" s="12"/>
      <c r="K48" s="12"/>
    </row>
    <row r="49" spans="1:11" s="10" customFormat="1" ht="15">
      <c r="A49" s="2">
        <v>41</v>
      </c>
      <c r="B49" s="7" t="s">
        <v>14</v>
      </c>
      <c r="C49" s="22">
        <f t="shared" si="14"/>
        <v>0</v>
      </c>
      <c r="D49" s="22">
        <f t="shared" ref="D49:I49" si="16">D54+D59</f>
        <v>0</v>
      </c>
      <c r="E49" s="22">
        <f t="shared" si="16"/>
        <v>0</v>
      </c>
      <c r="F49" s="22">
        <f t="shared" si="16"/>
        <v>0</v>
      </c>
      <c r="G49" s="22">
        <f t="shared" si="16"/>
        <v>0</v>
      </c>
      <c r="H49" s="22">
        <f t="shared" si="16"/>
        <v>0</v>
      </c>
      <c r="I49" s="22">
        <f t="shared" si="16"/>
        <v>0</v>
      </c>
      <c r="J49" s="12"/>
      <c r="K49" s="12"/>
    </row>
    <row r="50" spans="1:11" s="10" customFormat="1" ht="15">
      <c r="A50" s="2">
        <v>42</v>
      </c>
      <c r="B50" s="7" t="s">
        <v>15</v>
      </c>
      <c r="C50" s="22">
        <f t="shared" si="14"/>
        <v>1303722120</v>
      </c>
      <c r="D50" s="22">
        <f t="shared" ref="D50:I52" si="17">D55+D60</f>
        <v>179108000</v>
      </c>
      <c r="E50" s="22">
        <f>E55+E60</f>
        <v>218242000</v>
      </c>
      <c r="F50" s="22">
        <f t="shared" si="17"/>
        <v>206052000</v>
      </c>
      <c r="G50" s="22">
        <f t="shared" si="17"/>
        <v>233440040</v>
      </c>
      <c r="H50" s="22">
        <f>H55+H60</f>
        <v>233440040</v>
      </c>
      <c r="I50" s="22">
        <f t="shared" si="17"/>
        <v>233440040</v>
      </c>
      <c r="J50" s="12"/>
      <c r="K50" s="12"/>
    </row>
    <row r="51" spans="1:11" s="10" customFormat="1" ht="15">
      <c r="A51" s="32">
        <v>43</v>
      </c>
      <c r="B51" s="7" t="s">
        <v>16</v>
      </c>
      <c r="C51" s="22">
        <f t="shared" si="14"/>
        <v>428695306.52999997</v>
      </c>
      <c r="D51" s="22">
        <f t="shared" si="17"/>
        <v>84885245.819999993</v>
      </c>
      <c r="E51" s="22">
        <f t="shared" si="17"/>
        <v>54903501.75</v>
      </c>
      <c r="F51" s="22">
        <f t="shared" si="17"/>
        <v>75076458.959999993</v>
      </c>
      <c r="G51" s="22">
        <f t="shared" si="17"/>
        <v>71276700</v>
      </c>
      <c r="H51" s="22">
        <f t="shared" si="17"/>
        <v>71276700</v>
      </c>
      <c r="I51" s="22">
        <f t="shared" si="17"/>
        <v>71276700</v>
      </c>
      <c r="J51" s="12"/>
      <c r="K51" s="12"/>
    </row>
    <row r="52" spans="1:11" s="10" customFormat="1" ht="15">
      <c r="A52" s="2">
        <v>44</v>
      </c>
      <c r="B52" s="7" t="s">
        <v>17</v>
      </c>
      <c r="C52" s="22">
        <f t="shared" si="14"/>
        <v>1818713.28</v>
      </c>
      <c r="D52" s="22">
        <f t="shared" si="17"/>
        <v>206713.28</v>
      </c>
      <c r="E52" s="22">
        <f t="shared" si="17"/>
        <v>310000</v>
      </c>
      <c r="F52" s="22">
        <f t="shared" si="17"/>
        <v>325500</v>
      </c>
      <c r="G52" s="22">
        <f t="shared" si="17"/>
        <v>325500</v>
      </c>
      <c r="H52" s="22">
        <f t="shared" si="17"/>
        <v>325500</v>
      </c>
      <c r="I52" s="22">
        <f t="shared" si="17"/>
        <v>325500</v>
      </c>
      <c r="J52" s="12"/>
      <c r="K52" s="12"/>
    </row>
    <row r="53" spans="1:11" s="10" customFormat="1" ht="105">
      <c r="A53" s="32">
        <v>45</v>
      </c>
      <c r="B53" s="6" t="s">
        <v>28</v>
      </c>
      <c r="C53" s="20">
        <f t="shared" si="14"/>
        <v>1558709139.8099999</v>
      </c>
      <c r="D53" s="21">
        <f t="shared" ref="D53:I53" si="18">D54+D55+D56+D57</f>
        <v>237523959.09999999</v>
      </c>
      <c r="E53" s="21">
        <f t="shared" si="18"/>
        <v>241489501.75</v>
      </c>
      <c r="F53" s="21">
        <f t="shared" si="18"/>
        <v>252378958.95999998</v>
      </c>
      <c r="G53" s="21">
        <f t="shared" si="18"/>
        <v>275772240</v>
      </c>
      <c r="H53" s="21">
        <f t="shared" si="18"/>
        <v>275772240</v>
      </c>
      <c r="I53" s="21">
        <f t="shared" si="18"/>
        <v>275772240</v>
      </c>
      <c r="J53" s="3" t="s">
        <v>29</v>
      </c>
      <c r="K53" s="3" t="s">
        <v>30</v>
      </c>
    </row>
    <row r="54" spans="1:11" s="10" customFormat="1" ht="15">
      <c r="A54" s="2">
        <v>46</v>
      </c>
      <c r="B54" s="7" t="s">
        <v>14</v>
      </c>
      <c r="C54" s="22">
        <f t="shared" ref="C54:C62" si="19">D54+E54+F54+G54+H54+I54</f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3"/>
      <c r="K54" s="3"/>
    </row>
    <row r="55" spans="1:11" s="10" customFormat="1" ht="15">
      <c r="A55" s="2">
        <v>47</v>
      </c>
      <c r="B55" s="7" t="s">
        <v>15</v>
      </c>
      <c r="C55" s="22">
        <f t="shared" si="19"/>
        <v>1128195120</v>
      </c>
      <c r="D55" s="22">
        <v>152432000</v>
      </c>
      <c r="E55" s="38">
        <v>186276000</v>
      </c>
      <c r="F55" s="22">
        <v>176977000</v>
      </c>
      <c r="G55" s="22">
        <v>204170040</v>
      </c>
      <c r="H55" s="22">
        <v>204170040</v>
      </c>
      <c r="I55" s="22">
        <v>204170040</v>
      </c>
      <c r="J55" s="3"/>
      <c r="K55" s="3"/>
    </row>
    <row r="56" spans="1:11" s="10" customFormat="1" ht="15">
      <c r="A56" s="2">
        <v>48</v>
      </c>
      <c r="B56" s="7" t="s">
        <v>16</v>
      </c>
      <c r="C56" s="22">
        <f t="shared" si="19"/>
        <v>428695306.52999997</v>
      </c>
      <c r="D56" s="22">
        <v>84885245.819999993</v>
      </c>
      <c r="E56" s="38">
        <v>54903501.75</v>
      </c>
      <c r="F56" s="22">
        <v>75076458.959999993</v>
      </c>
      <c r="G56" s="22">
        <v>71276700</v>
      </c>
      <c r="H56" s="22">
        <v>71276700</v>
      </c>
      <c r="I56" s="22">
        <v>71276700</v>
      </c>
      <c r="J56" s="3"/>
      <c r="K56" s="3"/>
    </row>
    <row r="57" spans="1:11" s="10" customFormat="1" ht="15">
      <c r="A57" s="32">
        <v>49</v>
      </c>
      <c r="B57" s="7" t="s">
        <v>17</v>
      </c>
      <c r="C57" s="22">
        <f t="shared" si="19"/>
        <v>1818713.28</v>
      </c>
      <c r="D57" s="22">
        <v>206713.28</v>
      </c>
      <c r="E57" s="38">
        <v>310000</v>
      </c>
      <c r="F57" s="22">
        <v>325500</v>
      </c>
      <c r="G57" s="22">
        <v>325500</v>
      </c>
      <c r="H57" s="22">
        <v>325500</v>
      </c>
      <c r="I57" s="22">
        <v>325500</v>
      </c>
      <c r="J57" s="3"/>
      <c r="K57" s="3"/>
    </row>
    <row r="58" spans="1:11" s="10" customFormat="1" ht="90">
      <c r="A58" s="2">
        <v>50</v>
      </c>
      <c r="B58" s="6" t="s">
        <v>31</v>
      </c>
      <c r="C58" s="20">
        <f t="shared" si="19"/>
        <v>175527000</v>
      </c>
      <c r="D58" s="20">
        <f t="shared" ref="D58:I58" si="20">D59+D60+D61+D62</f>
        <v>26676000</v>
      </c>
      <c r="E58" s="20">
        <f t="shared" si="20"/>
        <v>31966000</v>
      </c>
      <c r="F58" s="20">
        <f t="shared" si="20"/>
        <v>29075000</v>
      </c>
      <c r="G58" s="20">
        <f t="shared" si="20"/>
        <v>29270000</v>
      </c>
      <c r="H58" s="20">
        <f t="shared" si="20"/>
        <v>29270000</v>
      </c>
      <c r="I58" s="20">
        <f t="shared" si="20"/>
        <v>29270000</v>
      </c>
      <c r="J58" s="3">
        <v>10</v>
      </c>
      <c r="K58" s="3" t="s">
        <v>30</v>
      </c>
    </row>
    <row r="59" spans="1:11" s="10" customFormat="1" ht="15">
      <c r="A59" s="2">
        <v>51</v>
      </c>
      <c r="B59" s="7" t="s">
        <v>14</v>
      </c>
      <c r="C59" s="22">
        <f t="shared" si="19"/>
        <v>0</v>
      </c>
      <c r="D59" s="22">
        <v>0</v>
      </c>
      <c r="E59" s="22"/>
      <c r="F59" s="22">
        <v>0</v>
      </c>
      <c r="G59" s="22">
        <v>0</v>
      </c>
      <c r="H59" s="22">
        <v>0</v>
      </c>
      <c r="I59" s="22">
        <v>0</v>
      </c>
      <c r="J59" s="3"/>
      <c r="K59" s="3"/>
    </row>
    <row r="60" spans="1:11" s="10" customFormat="1" ht="15">
      <c r="A60" s="2">
        <v>52</v>
      </c>
      <c r="B60" s="7" t="s">
        <v>15</v>
      </c>
      <c r="C60" s="22">
        <f t="shared" si="19"/>
        <v>175527000</v>
      </c>
      <c r="D60" s="22">
        <v>26676000</v>
      </c>
      <c r="E60" s="22">
        <v>31966000</v>
      </c>
      <c r="F60" s="22">
        <v>29075000</v>
      </c>
      <c r="G60" s="22">
        <v>29270000</v>
      </c>
      <c r="H60" s="22">
        <v>29270000</v>
      </c>
      <c r="I60" s="22">
        <v>29270000</v>
      </c>
      <c r="J60" s="3"/>
      <c r="K60" s="3"/>
    </row>
    <row r="61" spans="1:11" s="10" customFormat="1" ht="15">
      <c r="A61" s="32">
        <v>53</v>
      </c>
      <c r="B61" s="7" t="s">
        <v>16</v>
      </c>
      <c r="C61" s="22">
        <f t="shared" si="19"/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3"/>
      <c r="K61" s="3"/>
    </row>
    <row r="62" spans="1:11" s="10" customFormat="1" ht="15">
      <c r="A62" s="2">
        <v>54</v>
      </c>
      <c r="B62" s="7" t="s">
        <v>17</v>
      </c>
      <c r="C62" s="22">
        <f t="shared" si="19"/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3"/>
      <c r="K62" s="3"/>
    </row>
    <row r="63" spans="1:11" s="10" customFormat="1" ht="23.25" customHeight="1">
      <c r="A63" s="2">
        <v>55</v>
      </c>
      <c r="B63" s="47" t="s">
        <v>32</v>
      </c>
      <c r="C63" s="47"/>
      <c r="D63" s="47"/>
      <c r="E63" s="47"/>
      <c r="F63" s="47"/>
      <c r="G63" s="47"/>
      <c r="H63" s="47"/>
      <c r="I63" s="47"/>
      <c r="J63" s="47"/>
      <c r="K63" s="47"/>
    </row>
    <row r="64" spans="1:11" s="10" customFormat="1" ht="42.75">
      <c r="A64" s="2">
        <v>56</v>
      </c>
      <c r="B64" s="4" t="s">
        <v>156</v>
      </c>
      <c r="C64" s="14">
        <f>C70</f>
        <v>307410120.19</v>
      </c>
      <c r="D64" s="14">
        <f t="shared" ref="D64:I64" si="21">D70</f>
        <v>47018620.57</v>
      </c>
      <c r="E64" s="14">
        <f t="shared" si="21"/>
        <v>47189627.640000001</v>
      </c>
      <c r="F64" s="14">
        <f t="shared" si="21"/>
        <v>45426071.979999997</v>
      </c>
      <c r="G64" s="14">
        <f t="shared" si="21"/>
        <v>55908600</v>
      </c>
      <c r="H64" s="14">
        <f t="shared" si="21"/>
        <v>55908600</v>
      </c>
      <c r="I64" s="14">
        <f t="shared" si="21"/>
        <v>55958600</v>
      </c>
      <c r="J64" s="36"/>
      <c r="K64" s="36"/>
    </row>
    <row r="65" spans="1:11" s="10" customFormat="1" ht="15">
      <c r="A65" s="32">
        <v>57</v>
      </c>
      <c r="B65" s="5" t="s">
        <v>14</v>
      </c>
      <c r="C65" s="19">
        <f t="shared" ref="C65:I68" si="22">C71</f>
        <v>0</v>
      </c>
      <c r="D65" s="19">
        <f t="shared" si="22"/>
        <v>0</v>
      </c>
      <c r="E65" s="19">
        <f t="shared" si="22"/>
        <v>0</v>
      </c>
      <c r="F65" s="19">
        <f t="shared" si="22"/>
        <v>0</v>
      </c>
      <c r="G65" s="19">
        <f t="shared" si="22"/>
        <v>0</v>
      </c>
      <c r="H65" s="19">
        <f t="shared" si="22"/>
        <v>0</v>
      </c>
      <c r="I65" s="19">
        <f t="shared" si="22"/>
        <v>0</v>
      </c>
      <c r="J65" s="36"/>
      <c r="K65" s="36"/>
    </row>
    <row r="66" spans="1:11" s="10" customFormat="1" ht="15">
      <c r="A66" s="2">
        <v>58</v>
      </c>
      <c r="B66" s="5" t="s">
        <v>15</v>
      </c>
      <c r="C66" s="19">
        <f t="shared" si="22"/>
        <v>1500000</v>
      </c>
      <c r="D66" s="19">
        <f t="shared" si="22"/>
        <v>0</v>
      </c>
      <c r="E66" s="19">
        <f t="shared" si="22"/>
        <v>0</v>
      </c>
      <c r="F66" s="19">
        <f t="shared" si="22"/>
        <v>0</v>
      </c>
      <c r="G66" s="19">
        <f t="shared" si="22"/>
        <v>500000</v>
      </c>
      <c r="H66" s="19">
        <f t="shared" si="22"/>
        <v>500000</v>
      </c>
      <c r="I66" s="19">
        <f t="shared" si="22"/>
        <v>500000</v>
      </c>
      <c r="J66" s="36"/>
      <c r="K66" s="36"/>
    </row>
    <row r="67" spans="1:11" s="10" customFormat="1" ht="15">
      <c r="A67" s="2">
        <v>59</v>
      </c>
      <c r="B67" s="5" t="s">
        <v>16</v>
      </c>
      <c r="C67" s="19">
        <f t="shared" si="22"/>
        <v>305910120.19</v>
      </c>
      <c r="D67" s="19">
        <f t="shared" si="22"/>
        <v>47018620.57</v>
      </c>
      <c r="E67" s="19">
        <f t="shared" si="22"/>
        <v>47189627.640000001</v>
      </c>
      <c r="F67" s="19">
        <f t="shared" si="22"/>
        <v>45426071.979999997</v>
      </c>
      <c r="G67" s="19">
        <f t="shared" si="22"/>
        <v>55408600</v>
      </c>
      <c r="H67" s="19">
        <f t="shared" si="22"/>
        <v>55408600</v>
      </c>
      <c r="I67" s="19">
        <f t="shared" si="22"/>
        <v>55458600</v>
      </c>
      <c r="J67" s="36"/>
      <c r="K67" s="36"/>
    </row>
    <row r="68" spans="1:11" s="10" customFormat="1" ht="15">
      <c r="A68" s="32">
        <v>60</v>
      </c>
      <c r="B68" s="5" t="s">
        <v>17</v>
      </c>
      <c r="C68" s="19">
        <f t="shared" si="22"/>
        <v>0</v>
      </c>
      <c r="D68" s="19">
        <f t="shared" si="22"/>
        <v>0</v>
      </c>
      <c r="E68" s="19">
        <f t="shared" si="22"/>
        <v>0</v>
      </c>
      <c r="F68" s="19">
        <f t="shared" si="22"/>
        <v>0</v>
      </c>
      <c r="G68" s="19">
        <f t="shared" si="22"/>
        <v>0</v>
      </c>
      <c r="H68" s="19">
        <f t="shared" si="22"/>
        <v>0</v>
      </c>
      <c r="I68" s="19">
        <f t="shared" si="22"/>
        <v>0</v>
      </c>
      <c r="J68" s="36"/>
      <c r="K68" s="36"/>
    </row>
    <row r="69" spans="1:11" s="10" customFormat="1" ht="15.75">
      <c r="A69" s="2">
        <v>61</v>
      </c>
      <c r="B69" s="40" t="s">
        <v>21</v>
      </c>
      <c r="C69" s="41"/>
      <c r="D69" s="41"/>
      <c r="E69" s="41"/>
      <c r="F69" s="41"/>
      <c r="G69" s="41"/>
      <c r="H69" s="41"/>
      <c r="I69" s="41"/>
      <c r="J69" s="41"/>
      <c r="K69" s="42"/>
    </row>
    <row r="70" spans="1:11" s="10" customFormat="1" ht="30.75" customHeight="1">
      <c r="A70" s="2">
        <v>62</v>
      </c>
      <c r="B70" s="6" t="s">
        <v>22</v>
      </c>
      <c r="C70" s="20">
        <f t="shared" ref="C70:C79" si="23">D70+E70+F70+G70+H70+I70</f>
        <v>307410120.19</v>
      </c>
      <c r="D70" s="30">
        <f t="shared" ref="D70:I70" si="24">D71+D72+D73+D74</f>
        <v>47018620.57</v>
      </c>
      <c r="E70" s="30">
        <f t="shared" si="24"/>
        <v>47189627.640000001</v>
      </c>
      <c r="F70" s="30">
        <f t="shared" si="24"/>
        <v>45426071.979999997</v>
      </c>
      <c r="G70" s="30">
        <f t="shared" si="24"/>
        <v>55908600</v>
      </c>
      <c r="H70" s="30">
        <f t="shared" si="24"/>
        <v>55908600</v>
      </c>
      <c r="I70" s="30">
        <f t="shared" si="24"/>
        <v>55958600</v>
      </c>
      <c r="J70" s="3"/>
      <c r="K70" s="3"/>
    </row>
    <row r="71" spans="1:11" s="10" customFormat="1" ht="15">
      <c r="A71" s="2">
        <v>63</v>
      </c>
      <c r="B71" s="7" t="s">
        <v>14</v>
      </c>
      <c r="C71" s="22">
        <f t="shared" si="23"/>
        <v>0</v>
      </c>
      <c r="D71" s="22">
        <f t="shared" ref="D71:I71" si="25">D76+D81+D86+D91+D96+D101</f>
        <v>0</v>
      </c>
      <c r="E71" s="22">
        <f t="shared" si="25"/>
        <v>0</v>
      </c>
      <c r="F71" s="22">
        <f t="shared" si="25"/>
        <v>0</v>
      </c>
      <c r="G71" s="22">
        <f t="shared" si="25"/>
        <v>0</v>
      </c>
      <c r="H71" s="22">
        <f t="shared" si="25"/>
        <v>0</v>
      </c>
      <c r="I71" s="22">
        <f t="shared" si="25"/>
        <v>0</v>
      </c>
      <c r="J71" s="3"/>
      <c r="K71" s="3"/>
    </row>
    <row r="72" spans="1:11" s="10" customFormat="1" ht="15">
      <c r="A72" s="32">
        <v>64</v>
      </c>
      <c r="B72" s="7" t="s">
        <v>15</v>
      </c>
      <c r="C72" s="22">
        <f t="shared" si="23"/>
        <v>1500000</v>
      </c>
      <c r="D72" s="22">
        <f t="shared" ref="D72:I74" si="26">D77+D82+D87+D92+D97+D102</f>
        <v>0</v>
      </c>
      <c r="E72" s="22">
        <f t="shared" si="26"/>
        <v>0</v>
      </c>
      <c r="F72" s="22">
        <f t="shared" si="26"/>
        <v>0</v>
      </c>
      <c r="G72" s="22">
        <f>G77+G82+G87+G92+G97+G102</f>
        <v>500000</v>
      </c>
      <c r="H72" s="22">
        <f t="shared" si="26"/>
        <v>500000</v>
      </c>
      <c r="I72" s="22">
        <f t="shared" si="26"/>
        <v>500000</v>
      </c>
      <c r="J72" s="3"/>
      <c r="K72" s="3"/>
    </row>
    <row r="73" spans="1:11" s="10" customFormat="1" ht="15">
      <c r="A73" s="2">
        <v>65</v>
      </c>
      <c r="B73" s="7" t="s">
        <v>16</v>
      </c>
      <c r="C73" s="22">
        <f t="shared" si="23"/>
        <v>305910120.19</v>
      </c>
      <c r="D73" s="22">
        <f>D78+D83+D88+D93+D98+D103</f>
        <v>47018620.57</v>
      </c>
      <c r="E73" s="22">
        <f>E78+E83+E88+E93+E98+E103</f>
        <v>47189627.640000001</v>
      </c>
      <c r="F73" s="22">
        <f t="shared" si="26"/>
        <v>45426071.979999997</v>
      </c>
      <c r="G73" s="22">
        <f t="shared" si="26"/>
        <v>55408600</v>
      </c>
      <c r="H73" s="22">
        <f t="shared" si="26"/>
        <v>55408600</v>
      </c>
      <c r="I73" s="22">
        <f t="shared" si="26"/>
        <v>55458600</v>
      </c>
      <c r="J73" s="3"/>
      <c r="K73" s="3"/>
    </row>
    <row r="74" spans="1:11" s="10" customFormat="1" ht="15">
      <c r="A74" s="2">
        <v>66</v>
      </c>
      <c r="B74" s="7" t="s">
        <v>17</v>
      </c>
      <c r="C74" s="22">
        <f t="shared" si="23"/>
        <v>0</v>
      </c>
      <c r="D74" s="22">
        <f t="shared" si="26"/>
        <v>0</v>
      </c>
      <c r="E74" s="22">
        <f t="shared" si="26"/>
        <v>0</v>
      </c>
      <c r="F74" s="22">
        <f t="shared" si="26"/>
        <v>0</v>
      </c>
      <c r="G74" s="22">
        <f t="shared" si="26"/>
        <v>0</v>
      </c>
      <c r="H74" s="22">
        <f t="shared" si="26"/>
        <v>0</v>
      </c>
      <c r="I74" s="22">
        <f t="shared" si="26"/>
        <v>0</v>
      </c>
      <c r="J74" s="3"/>
      <c r="K74" s="3"/>
    </row>
    <row r="75" spans="1:11" s="10" customFormat="1" ht="105">
      <c r="A75" s="2">
        <v>67</v>
      </c>
      <c r="B75" s="6" t="s">
        <v>33</v>
      </c>
      <c r="C75" s="20">
        <f t="shared" si="23"/>
        <v>284799520.38999999</v>
      </c>
      <c r="D75" s="20">
        <f t="shared" ref="D75:I75" si="27">D76+D77+D78+D79</f>
        <v>43913012.469999999</v>
      </c>
      <c r="E75" s="20">
        <f t="shared" si="27"/>
        <v>44384635.939999998</v>
      </c>
      <c r="F75" s="20">
        <f t="shared" si="27"/>
        <v>41226071.979999997</v>
      </c>
      <c r="G75" s="20">
        <f t="shared" si="27"/>
        <v>51758600</v>
      </c>
      <c r="H75" s="20">
        <f t="shared" si="27"/>
        <v>51758600</v>
      </c>
      <c r="I75" s="20">
        <f t="shared" si="27"/>
        <v>51758600</v>
      </c>
      <c r="J75" s="3" t="s">
        <v>34</v>
      </c>
      <c r="K75" s="3" t="s">
        <v>35</v>
      </c>
    </row>
    <row r="76" spans="1:11" s="10" customFormat="1" ht="15">
      <c r="A76" s="32">
        <v>68</v>
      </c>
      <c r="B76" s="7" t="s">
        <v>14</v>
      </c>
      <c r="C76" s="22">
        <f t="shared" si="23"/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3"/>
      <c r="K76" s="3"/>
    </row>
    <row r="77" spans="1:11" s="10" customFormat="1" ht="15">
      <c r="A77" s="2">
        <v>69</v>
      </c>
      <c r="B77" s="7" t="s">
        <v>15</v>
      </c>
      <c r="C77" s="22">
        <f t="shared" si="23"/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3"/>
      <c r="K77" s="3"/>
    </row>
    <row r="78" spans="1:11" s="10" customFormat="1" ht="15">
      <c r="A78" s="2">
        <v>70</v>
      </c>
      <c r="B78" s="7" t="s">
        <v>16</v>
      </c>
      <c r="C78" s="22">
        <f t="shared" si="23"/>
        <v>284799520.38999999</v>
      </c>
      <c r="D78" s="22">
        <v>43913012.469999999</v>
      </c>
      <c r="E78" s="38">
        <f>45017135.94-632500</f>
        <v>44384635.939999998</v>
      </c>
      <c r="F78" s="22">
        <v>41226071.979999997</v>
      </c>
      <c r="G78" s="22">
        <v>51758600</v>
      </c>
      <c r="H78" s="22">
        <v>51758600</v>
      </c>
      <c r="I78" s="22">
        <v>51758600</v>
      </c>
      <c r="J78" s="9"/>
      <c r="K78" s="9"/>
    </row>
    <row r="79" spans="1:11" s="10" customFormat="1" ht="15">
      <c r="A79" s="2">
        <v>71</v>
      </c>
      <c r="B79" s="7" t="s">
        <v>17</v>
      </c>
      <c r="C79" s="22">
        <f t="shared" si="23"/>
        <v>0</v>
      </c>
      <c r="D79" s="22">
        <v>0</v>
      </c>
      <c r="E79" s="38">
        <v>0</v>
      </c>
      <c r="F79" s="22">
        <v>0</v>
      </c>
      <c r="G79" s="22">
        <v>0</v>
      </c>
      <c r="H79" s="22">
        <v>0</v>
      </c>
      <c r="I79" s="22">
        <v>0</v>
      </c>
      <c r="J79" s="9"/>
      <c r="K79" s="9"/>
    </row>
    <row r="80" spans="1:11" s="10" customFormat="1" ht="75">
      <c r="A80" s="32">
        <v>72</v>
      </c>
      <c r="B80" s="6" t="s">
        <v>36</v>
      </c>
      <c r="C80" s="20">
        <f t="shared" ref="C80:C104" si="28">SUM(D80:I80)</f>
        <v>4053116.4</v>
      </c>
      <c r="D80" s="20">
        <f t="shared" ref="D80:I80" si="29">SUM(D81:D84)</f>
        <v>620616.4</v>
      </c>
      <c r="E80" s="37">
        <f t="shared" si="29"/>
        <v>632500</v>
      </c>
      <c r="F80" s="20">
        <f t="shared" si="29"/>
        <v>700000</v>
      </c>
      <c r="G80" s="20">
        <f t="shared" si="29"/>
        <v>700000</v>
      </c>
      <c r="H80" s="20">
        <f t="shared" si="29"/>
        <v>700000</v>
      </c>
      <c r="I80" s="20">
        <f t="shared" si="29"/>
        <v>700000</v>
      </c>
      <c r="J80" s="3">
        <v>15</v>
      </c>
      <c r="K80" s="3" t="s">
        <v>37</v>
      </c>
    </row>
    <row r="81" spans="1:11" s="10" customFormat="1" ht="15">
      <c r="A81" s="2">
        <v>73</v>
      </c>
      <c r="B81" s="7" t="s">
        <v>14</v>
      </c>
      <c r="C81" s="22">
        <f t="shared" si="28"/>
        <v>0</v>
      </c>
      <c r="D81" s="22">
        <v>0</v>
      </c>
      <c r="E81" s="38">
        <v>0</v>
      </c>
      <c r="F81" s="22">
        <v>0</v>
      </c>
      <c r="G81" s="22">
        <v>0</v>
      </c>
      <c r="H81" s="22">
        <v>0</v>
      </c>
      <c r="I81" s="22">
        <v>0</v>
      </c>
      <c r="J81" s="9"/>
      <c r="K81" s="9"/>
    </row>
    <row r="82" spans="1:11" s="10" customFormat="1" ht="15">
      <c r="A82" s="2">
        <v>74</v>
      </c>
      <c r="B82" s="7" t="s">
        <v>15</v>
      </c>
      <c r="C82" s="22">
        <f t="shared" si="28"/>
        <v>0</v>
      </c>
      <c r="D82" s="22">
        <v>0</v>
      </c>
      <c r="E82" s="38">
        <v>0</v>
      </c>
      <c r="F82" s="22">
        <v>0</v>
      </c>
      <c r="G82" s="22">
        <v>0</v>
      </c>
      <c r="H82" s="22">
        <v>0</v>
      </c>
      <c r="I82" s="22">
        <v>0</v>
      </c>
      <c r="J82" s="9"/>
      <c r="K82" s="9"/>
    </row>
    <row r="83" spans="1:11" s="10" customFormat="1" ht="15">
      <c r="A83" s="2">
        <v>75</v>
      </c>
      <c r="B83" s="7" t="s">
        <v>16</v>
      </c>
      <c r="C83" s="22">
        <f t="shared" si="28"/>
        <v>4053116.4</v>
      </c>
      <c r="D83" s="22">
        <v>620616.4</v>
      </c>
      <c r="E83" s="38">
        <v>632500</v>
      </c>
      <c r="F83" s="22">
        <v>700000</v>
      </c>
      <c r="G83" s="22">
        <v>700000</v>
      </c>
      <c r="H83" s="22">
        <v>700000</v>
      </c>
      <c r="I83" s="22">
        <v>700000</v>
      </c>
      <c r="J83" s="9"/>
      <c r="K83" s="9"/>
    </row>
    <row r="84" spans="1:11" s="10" customFormat="1" ht="15">
      <c r="A84" s="32">
        <v>76</v>
      </c>
      <c r="B84" s="7" t="s">
        <v>17</v>
      </c>
      <c r="C84" s="22">
        <f t="shared" si="28"/>
        <v>0</v>
      </c>
      <c r="D84" s="22">
        <v>0</v>
      </c>
      <c r="E84" s="38">
        <v>0</v>
      </c>
      <c r="F84" s="22">
        <v>0</v>
      </c>
      <c r="G84" s="22">
        <v>0</v>
      </c>
      <c r="H84" s="22">
        <v>0</v>
      </c>
      <c r="I84" s="22">
        <v>0</v>
      </c>
      <c r="J84" s="9"/>
      <c r="K84" s="9"/>
    </row>
    <row r="85" spans="1:11" s="10" customFormat="1" ht="75">
      <c r="A85" s="2">
        <v>77</v>
      </c>
      <c r="B85" s="6" t="s">
        <v>38</v>
      </c>
      <c r="C85" s="20">
        <f t="shared" si="28"/>
        <v>835000</v>
      </c>
      <c r="D85" s="20">
        <f t="shared" ref="D85:I85" si="30">SUM(D86:D89)</f>
        <v>235000</v>
      </c>
      <c r="E85" s="20">
        <f t="shared" si="30"/>
        <v>0</v>
      </c>
      <c r="F85" s="20">
        <f t="shared" si="30"/>
        <v>0</v>
      </c>
      <c r="G85" s="20">
        <f t="shared" si="30"/>
        <v>200000</v>
      </c>
      <c r="H85" s="20">
        <f t="shared" si="30"/>
        <v>200000</v>
      </c>
      <c r="I85" s="20">
        <f t="shared" si="30"/>
        <v>200000</v>
      </c>
      <c r="J85" s="3">
        <v>16</v>
      </c>
      <c r="K85" s="3" t="s">
        <v>37</v>
      </c>
    </row>
    <row r="86" spans="1:11" s="10" customFormat="1" ht="15">
      <c r="A86" s="2">
        <v>78</v>
      </c>
      <c r="B86" s="7" t="s">
        <v>14</v>
      </c>
      <c r="C86" s="22">
        <f t="shared" si="28"/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9"/>
      <c r="K86" s="9"/>
    </row>
    <row r="87" spans="1:11" s="10" customFormat="1" ht="15">
      <c r="A87" s="2">
        <v>79</v>
      </c>
      <c r="B87" s="7" t="s">
        <v>15</v>
      </c>
      <c r="C87" s="22">
        <f t="shared" si="28"/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9"/>
      <c r="K87" s="9"/>
    </row>
    <row r="88" spans="1:11" s="10" customFormat="1" ht="15">
      <c r="A88" s="32">
        <v>80</v>
      </c>
      <c r="B88" s="7" t="s">
        <v>16</v>
      </c>
      <c r="C88" s="22">
        <f t="shared" si="28"/>
        <v>835000</v>
      </c>
      <c r="D88" s="22">
        <v>235000</v>
      </c>
      <c r="E88" s="22">
        <v>0</v>
      </c>
      <c r="F88" s="22">
        <v>0</v>
      </c>
      <c r="G88" s="22">
        <v>200000</v>
      </c>
      <c r="H88" s="22">
        <v>200000</v>
      </c>
      <c r="I88" s="22">
        <v>200000</v>
      </c>
      <c r="J88" s="9"/>
      <c r="K88" s="9"/>
    </row>
    <row r="89" spans="1:11" s="10" customFormat="1" ht="15">
      <c r="A89" s="2">
        <v>81</v>
      </c>
      <c r="B89" s="7" t="s">
        <v>17</v>
      </c>
      <c r="C89" s="22">
        <f t="shared" si="28"/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9"/>
      <c r="K89" s="9"/>
    </row>
    <row r="90" spans="1:11" s="10" customFormat="1" ht="75">
      <c r="A90" s="2">
        <v>82</v>
      </c>
      <c r="B90" s="6" t="s">
        <v>39</v>
      </c>
      <c r="C90" s="20">
        <f t="shared" si="28"/>
        <v>2396500</v>
      </c>
      <c r="D90" s="20">
        <f t="shared" ref="D90:I90" si="31">SUM(D91:D94)</f>
        <v>96500</v>
      </c>
      <c r="E90" s="20">
        <f t="shared" si="31"/>
        <v>0</v>
      </c>
      <c r="F90" s="20">
        <f t="shared" si="31"/>
        <v>0</v>
      </c>
      <c r="G90" s="20">
        <f t="shared" si="31"/>
        <v>750000</v>
      </c>
      <c r="H90" s="20">
        <f t="shared" si="31"/>
        <v>750000</v>
      </c>
      <c r="I90" s="20">
        <f t="shared" si="31"/>
        <v>800000</v>
      </c>
      <c r="J90" s="3" t="s">
        <v>40</v>
      </c>
      <c r="K90" s="3" t="s">
        <v>37</v>
      </c>
    </row>
    <row r="91" spans="1:11" s="10" customFormat="1" ht="15">
      <c r="A91" s="2">
        <v>83</v>
      </c>
      <c r="B91" s="7" t="s">
        <v>14</v>
      </c>
      <c r="C91" s="22">
        <f t="shared" si="28"/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3"/>
      <c r="K91" s="3"/>
    </row>
    <row r="92" spans="1:11" s="10" customFormat="1" ht="15">
      <c r="A92" s="32">
        <v>84</v>
      </c>
      <c r="B92" s="7" t="s">
        <v>15</v>
      </c>
      <c r="C92" s="22">
        <f t="shared" si="28"/>
        <v>1500000</v>
      </c>
      <c r="D92" s="22">
        <v>0</v>
      </c>
      <c r="E92" s="22">
        <v>0</v>
      </c>
      <c r="F92" s="22">
        <v>0</v>
      </c>
      <c r="G92" s="22">
        <v>500000</v>
      </c>
      <c r="H92" s="22">
        <v>500000</v>
      </c>
      <c r="I92" s="22">
        <v>500000</v>
      </c>
      <c r="J92" s="3"/>
      <c r="K92" s="3"/>
    </row>
    <row r="93" spans="1:11" s="10" customFormat="1" ht="15">
      <c r="A93" s="2">
        <v>85</v>
      </c>
      <c r="B93" s="7" t="s">
        <v>16</v>
      </c>
      <c r="C93" s="22">
        <f t="shared" si="28"/>
        <v>896500</v>
      </c>
      <c r="D93" s="22">
        <v>96500</v>
      </c>
      <c r="E93" s="22">
        <v>0</v>
      </c>
      <c r="F93" s="22">
        <v>0</v>
      </c>
      <c r="G93" s="22">
        <v>250000</v>
      </c>
      <c r="H93" s="22">
        <v>250000</v>
      </c>
      <c r="I93" s="22">
        <v>300000</v>
      </c>
      <c r="J93" s="3"/>
      <c r="K93" s="3"/>
    </row>
    <row r="94" spans="1:11" s="10" customFormat="1" ht="15">
      <c r="A94" s="2">
        <v>86</v>
      </c>
      <c r="B94" s="7" t="s">
        <v>17</v>
      </c>
      <c r="C94" s="22">
        <f t="shared" si="28"/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3"/>
      <c r="K94" s="3"/>
    </row>
    <row r="95" spans="1:11" s="10" customFormat="1" ht="120">
      <c r="A95" s="32">
        <v>87</v>
      </c>
      <c r="B95" s="6" t="s">
        <v>41</v>
      </c>
      <c r="C95" s="20">
        <f t="shared" si="28"/>
        <v>14325983.4</v>
      </c>
      <c r="D95" s="20">
        <f t="shared" ref="D95:I95" si="32">SUM(D96:D99)</f>
        <v>1653491.7</v>
      </c>
      <c r="E95" s="20">
        <f t="shared" si="32"/>
        <v>1672491.7</v>
      </c>
      <c r="F95" s="20">
        <f t="shared" si="32"/>
        <v>3500000</v>
      </c>
      <c r="G95" s="20">
        <f t="shared" si="32"/>
        <v>2500000</v>
      </c>
      <c r="H95" s="20">
        <f t="shared" si="32"/>
        <v>2500000</v>
      </c>
      <c r="I95" s="20">
        <f t="shared" si="32"/>
        <v>2500000</v>
      </c>
      <c r="J95" s="3" t="s">
        <v>42</v>
      </c>
      <c r="K95" s="3" t="s">
        <v>37</v>
      </c>
    </row>
    <row r="96" spans="1:11" s="10" customFormat="1" ht="15">
      <c r="A96" s="2">
        <v>88</v>
      </c>
      <c r="B96" s="7" t="s">
        <v>14</v>
      </c>
      <c r="C96" s="22">
        <f t="shared" si="28"/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9"/>
      <c r="K96" s="9"/>
    </row>
    <row r="97" spans="1:11" s="10" customFormat="1" ht="15">
      <c r="A97" s="32">
        <v>89</v>
      </c>
      <c r="B97" s="7" t="s">
        <v>15</v>
      </c>
      <c r="C97" s="22">
        <f t="shared" si="28"/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9"/>
      <c r="K97" s="9"/>
    </row>
    <row r="98" spans="1:11" s="10" customFormat="1" ht="15">
      <c r="A98" s="2">
        <v>90</v>
      </c>
      <c r="B98" s="7" t="s">
        <v>16</v>
      </c>
      <c r="C98" s="22">
        <f t="shared" si="28"/>
        <v>14325983.4</v>
      </c>
      <c r="D98" s="22">
        <v>1653491.7</v>
      </c>
      <c r="E98" s="22">
        <v>1672491.7</v>
      </c>
      <c r="F98" s="22">
        <v>3500000</v>
      </c>
      <c r="G98" s="22">
        <v>2500000</v>
      </c>
      <c r="H98" s="22">
        <v>2500000</v>
      </c>
      <c r="I98" s="22">
        <v>2500000</v>
      </c>
      <c r="J98" s="9"/>
      <c r="K98" s="9"/>
    </row>
    <row r="99" spans="1:11" s="10" customFormat="1" ht="15">
      <c r="A99" s="2">
        <v>91</v>
      </c>
      <c r="B99" s="7" t="s">
        <v>17</v>
      </c>
      <c r="C99" s="22">
        <f t="shared" si="28"/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9"/>
      <c r="K99" s="9"/>
    </row>
    <row r="100" spans="1:11" s="10" customFormat="1" ht="90">
      <c r="A100" s="2">
        <v>92</v>
      </c>
      <c r="B100" s="6" t="s">
        <v>43</v>
      </c>
      <c r="C100" s="20">
        <f t="shared" si="28"/>
        <v>1000000</v>
      </c>
      <c r="D100" s="20">
        <f t="shared" ref="D100:I100" si="33">SUM(D101:D104)</f>
        <v>500000</v>
      </c>
      <c r="E100" s="20">
        <f t="shared" si="33"/>
        <v>500000</v>
      </c>
      <c r="F100" s="20">
        <f t="shared" si="33"/>
        <v>0</v>
      </c>
      <c r="G100" s="20">
        <f t="shared" si="33"/>
        <v>0</v>
      </c>
      <c r="H100" s="20">
        <f t="shared" si="33"/>
        <v>0</v>
      </c>
      <c r="I100" s="20">
        <f t="shared" si="33"/>
        <v>0</v>
      </c>
      <c r="J100" s="3">
        <v>21</v>
      </c>
      <c r="K100" s="9"/>
    </row>
    <row r="101" spans="1:11" s="10" customFormat="1" ht="15">
      <c r="A101" s="32">
        <v>93</v>
      </c>
      <c r="B101" s="7" t="s">
        <v>14</v>
      </c>
      <c r="C101" s="22">
        <f t="shared" si="28"/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13"/>
      <c r="K101" s="9"/>
    </row>
    <row r="102" spans="1:11" s="10" customFormat="1" ht="15">
      <c r="A102" s="2">
        <v>94</v>
      </c>
      <c r="B102" s="7" t="s">
        <v>15</v>
      </c>
      <c r="C102" s="22">
        <f t="shared" si="28"/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13"/>
      <c r="K102" s="9"/>
    </row>
    <row r="103" spans="1:11" s="10" customFormat="1" ht="15">
      <c r="A103" s="2">
        <v>95</v>
      </c>
      <c r="B103" s="7" t="s">
        <v>16</v>
      </c>
      <c r="C103" s="22">
        <f t="shared" si="28"/>
        <v>1000000</v>
      </c>
      <c r="D103" s="22">
        <v>500000</v>
      </c>
      <c r="E103" s="38">
        <v>500000</v>
      </c>
      <c r="F103" s="22">
        <v>0</v>
      </c>
      <c r="G103" s="22">
        <v>0</v>
      </c>
      <c r="H103" s="22">
        <v>0</v>
      </c>
      <c r="I103" s="22">
        <v>0</v>
      </c>
      <c r="J103" s="13"/>
      <c r="K103" s="9"/>
    </row>
    <row r="104" spans="1:11" s="10" customFormat="1" ht="15">
      <c r="A104" s="2">
        <v>96</v>
      </c>
      <c r="B104" s="7" t="s">
        <v>17</v>
      </c>
      <c r="C104" s="22">
        <f t="shared" si="28"/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13"/>
      <c r="K104" s="9"/>
    </row>
    <row r="105" spans="1:11" s="10" customFormat="1" ht="31.5" customHeight="1">
      <c r="A105" s="32">
        <v>97</v>
      </c>
      <c r="B105" s="47" t="s">
        <v>44</v>
      </c>
      <c r="C105" s="47"/>
      <c r="D105" s="47"/>
      <c r="E105" s="47"/>
      <c r="F105" s="47"/>
      <c r="G105" s="47"/>
      <c r="H105" s="47"/>
      <c r="I105" s="47"/>
      <c r="J105" s="47"/>
      <c r="K105" s="47"/>
    </row>
    <row r="106" spans="1:11" s="10" customFormat="1" ht="42.75">
      <c r="A106" s="2">
        <v>98</v>
      </c>
      <c r="B106" s="4" t="s">
        <v>45</v>
      </c>
      <c r="C106" s="14">
        <f t="shared" ref="C106:I106" si="34">C112</f>
        <v>208606175.84</v>
      </c>
      <c r="D106" s="14">
        <f t="shared" si="34"/>
        <v>34612986.030000001</v>
      </c>
      <c r="E106" s="14">
        <f t="shared" si="34"/>
        <v>31271228.68</v>
      </c>
      <c r="F106" s="14">
        <f t="shared" si="34"/>
        <v>32683701.129999999</v>
      </c>
      <c r="G106" s="14">
        <f t="shared" si="34"/>
        <v>36679420</v>
      </c>
      <c r="H106" s="14">
        <f t="shared" si="34"/>
        <v>36679420</v>
      </c>
      <c r="I106" s="14">
        <f t="shared" si="34"/>
        <v>36679420</v>
      </c>
      <c r="J106" s="36"/>
      <c r="K106" s="36"/>
    </row>
    <row r="107" spans="1:11" s="10" customFormat="1" ht="15">
      <c r="A107" s="2">
        <v>99</v>
      </c>
      <c r="B107" s="5" t="s">
        <v>14</v>
      </c>
      <c r="C107" s="19">
        <f t="shared" ref="C107:I110" si="35">C113</f>
        <v>0</v>
      </c>
      <c r="D107" s="19">
        <f t="shared" si="35"/>
        <v>0</v>
      </c>
      <c r="E107" s="19">
        <f t="shared" si="35"/>
        <v>0</v>
      </c>
      <c r="F107" s="19">
        <f t="shared" si="35"/>
        <v>0</v>
      </c>
      <c r="G107" s="19">
        <f t="shared" si="35"/>
        <v>0</v>
      </c>
      <c r="H107" s="19">
        <f t="shared" si="35"/>
        <v>0</v>
      </c>
      <c r="I107" s="19">
        <f t="shared" si="35"/>
        <v>0</v>
      </c>
      <c r="J107" s="36"/>
      <c r="K107" s="36"/>
    </row>
    <row r="108" spans="1:11" s="10" customFormat="1" ht="15">
      <c r="A108" s="2">
        <v>100</v>
      </c>
      <c r="B108" s="5" t="s">
        <v>15</v>
      </c>
      <c r="C108" s="19">
        <f t="shared" si="35"/>
        <v>0</v>
      </c>
      <c r="D108" s="19">
        <f t="shared" si="35"/>
        <v>0</v>
      </c>
      <c r="E108" s="19">
        <f t="shared" si="35"/>
        <v>0</v>
      </c>
      <c r="F108" s="19">
        <f t="shared" si="35"/>
        <v>0</v>
      </c>
      <c r="G108" s="19">
        <f t="shared" si="35"/>
        <v>0</v>
      </c>
      <c r="H108" s="19">
        <f t="shared" si="35"/>
        <v>0</v>
      </c>
      <c r="I108" s="19">
        <f t="shared" si="35"/>
        <v>0</v>
      </c>
      <c r="J108" s="36"/>
      <c r="K108" s="36"/>
    </row>
    <row r="109" spans="1:11" s="10" customFormat="1" ht="15">
      <c r="A109" s="32">
        <v>101</v>
      </c>
      <c r="B109" s="5" t="s">
        <v>16</v>
      </c>
      <c r="C109" s="19">
        <f t="shared" si="35"/>
        <v>208606175.84</v>
      </c>
      <c r="D109" s="19">
        <f t="shared" si="35"/>
        <v>34612986.030000001</v>
      </c>
      <c r="E109" s="19">
        <f t="shared" si="35"/>
        <v>31271228.68</v>
      </c>
      <c r="F109" s="19">
        <f t="shared" si="35"/>
        <v>32683701.129999999</v>
      </c>
      <c r="G109" s="19">
        <f t="shared" si="35"/>
        <v>36679420</v>
      </c>
      <c r="H109" s="19">
        <f t="shared" si="35"/>
        <v>36679420</v>
      </c>
      <c r="I109" s="19">
        <f t="shared" si="35"/>
        <v>36679420</v>
      </c>
      <c r="J109" s="36"/>
      <c r="K109" s="36"/>
    </row>
    <row r="110" spans="1:11" s="10" customFormat="1" ht="15">
      <c r="A110" s="2">
        <v>102</v>
      </c>
      <c r="B110" s="5" t="s">
        <v>17</v>
      </c>
      <c r="C110" s="19">
        <f t="shared" si="35"/>
        <v>0</v>
      </c>
      <c r="D110" s="19">
        <f t="shared" si="35"/>
        <v>0</v>
      </c>
      <c r="E110" s="19">
        <f t="shared" si="35"/>
        <v>0</v>
      </c>
      <c r="F110" s="19">
        <f t="shared" si="35"/>
        <v>0</v>
      </c>
      <c r="G110" s="19">
        <f t="shared" si="35"/>
        <v>0</v>
      </c>
      <c r="H110" s="19">
        <f t="shared" si="35"/>
        <v>0</v>
      </c>
      <c r="I110" s="19">
        <f t="shared" si="35"/>
        <v>0</v>
      </c>
      <c r="J110" s="36"/>
      <c r="K110" s="36"/>
    </row>
    <row r="111" spans="1:11" s="10" customFormat="1" ht="15.75">
      <c r="A111" s="2">
        <v>103</v>
      </c>
      <c r="B111" s="40" t="s">
        <v>46</v>
      </c>
      <c r="C111" s="41"/>
      <c r="D111" s="41"/>
      <c r="E111" s="41"/>
      <c r="F111" s="41"/>
      <c r="G111" s="41"/>
      <c r="H111" s="41"/>
      <c r="I111" s="41"/>
      <c r="J111" s="41"/>
      <c r="K111" s="42"/>
    </row>
    <row r="112" spans="1:11" s="10" customFormat="1" ht="35.25" customHeight="1">
      <c r="A112" s="32">
        <v>104</v>
      </c>
      <c r="B112" s="6" t="s">
        <v>22</v>
      </c>
      <c r="C112" s="26">
        <f t="shared" ref="C112:C126" si="36">SUM(D112:I112)</f>
        <v>208606175.84</v>
      </c>
      <c r="D112" s="26">
        <f t="shared" ref="D112:I112" si="37">SUM(D113:D116)</f>
        <v>34612986.030000001</v>
      </c>
      <c r="E112" s="26">
        <f t="shared" si="37"/>
        <v>31271228.68</v>
      </c>
      <c r="F112" s="26">
        <f t="shared" si="37"/>
        <v>32683701.129999999</v>
      </c>
      <c r="G112" s="26">
        <f t="shared" si="37"/>
        <v>36679420</v>
      </c>
      <c r="H112" s="26">
        <f t="shared" si="37"/>
        <v>36679420</v>
      </c>
      <c r="I112" s="26">
        <f t="shared" si="37"/>
        <v>36679420</v>
      </c>
      <c r="J112" s="12"/>
      <c r="K112" s="12"/>
    </row>
    <row r="113" spans="1:11" s="10" customFormat="1" ht="15">
      <c r="A113" s="2">
        <v>105</v>
      </c>
      <c r="B113" s="7" t="s">
        <v>14</v>
      </c>
      <c r="C113" s="22">
        <f t="shared" si="36"/>
        <v>0</v>
      </c>
      <c r="D113" s="22">
        <f t="shared" ref="D113:I113" si="38">D118+D123</f>
        <v>0</v>
      </c>
      <c r="E113" s="22">
        <f t="shared" si="38"/>
        <v>0</v>
      </c>
      <c r="F113" s="22">
        <f t="shared" si="38"/>
        <v>0</v>
      </c>
      <c r="G113" s="22">
        <f t="shared" si="38"/>
        <v>0</v>
      </c>
      <c r="H113" s="22">
        <f t="shared" si="38"/>
        <v>0</v>
      </c>
      <c r="I113" s="22">
        <f t="shared" si="38"/>
        <v>0</v>
      </c>
      <c r="J113" s="12"/>
      <c r="K113" s="12"/>
    </row>
    <row r="114" spans="1:11" s="10" customFormat="1" ht="15">
      <c r="A114" s="2">
        <v>106</v>
      </c>
      <c r="B114" s="7" t="s">
        <v>15</v>
      </c>
      <c r="C114" s="22">
        <f t="shared" si="36"/>
        <v>0</v>
      </c>
      <c r="D114" s="22">
        <f t="shared" ref="D114:I116" si="39">D119+D124</f>
        <v>0</v>
      </c>
      <c r="E114" s="22">
        <f t="shared" si="39"/>
        <v>0</v>
      </c>
      <c r="F114" s="22">
        <f t="shared" si="39"/>
        <v>0</v>
      </c>
      <c r="G114" s="22">
        <f t="shared" si="39"/>
        <v>0</v>
      </c>
      <c r="H114" s="22">
        <f t="shared" si="39"/>
        <v>0</v>
      </c>
      <c r="I114" s="22">
        <f t="shared" si="39"/>
        <v>0</v>
      </c>
      <c r="J114" s="12"/>
      <c r="K114" s="12"/>
    </row>
    <row r="115" spans="1:11" s="10" customFormat="1" ht="15">
      <c r="A115" s="2">
        <v>107</v>
      </c>
      <c r="B115" s="7" t="s">
        <v>16</v>
      </c>
      <c r="C115" s="22">
        <f t="shared" si="36"/>
        <v>208606175.84</v>
      </c>
      <c r="D115" s="22">
        <f>D120+D125</f>
        <v>34612986.030000001</v>
      </c>
      <c r="E115" s="22">
        <f t="shared" si="39"/>
        <v>31271228.68</v>
      </c>
      <c r="F115" s="22">
        <f t="shared" si="39"/>
        <v>32683701.129999999</v>
      </c>
      <c r="G115" s="22">
        <f>G120+G125</f>
        <v>36679420</v>
      </c>
      <c r="H115" s="22">
        <f t="shared" si="39"/>
        <v>36679420</v>
      </c>
      <c r="I115" s="22">
        <f>I120+I125</f>
        <v>36679420</v>
      </c>
      <c r="J115" s="12"/>
      <c r="K115" s="12"/>
    </row>
    <row r="116" spans="1:11" s="10" customFormat="1" ht="15">
      <c r="A116" s="32">
        <v>108</v>
      </c>
      <c r="B116" s="7" t="s">
        <v>17</v>
      </c>
      <c r="C116" s="22">
        <f t="shared" si="36"/>
        <v>0</v>
      </c>
      <c r="D116" s="22">
        <f t="shared" si="39"/>
        <v>0</v>
      </c>
      <c r="E116" s="22">
        <f t="shared" si="39"/>
        <v>0</v>
      </c>
      <c r="F116" s="22">
        <f t="shared" si="39"/>
        <v>0</v>
      </c>
      <c r="G116" s="22">
        <f t="shared" si="39"/>
        <v>0</v>
      </c>
      <c r="H116" s="22">
        <f t="shared" si="39"/>
        <v>0</v>
      </c>
      <c r="I116" s="22">
        <f t="shared" si="39"/>
        <v>0</v>
      </c>
      <c r="J116" s="12"/>
      <c r="K116" s="12"/>
    </row>
    <row r="117" spans="1:11" s="10" customFormat="1" ht="108" customHeight="1">
      <c r="A117" s="2">
        <v>109</v>
      </c>
      <c r="B117" s="6" t="s">
        <v>47</v>
      </c>
      <c r="C117" s="20">
        <f t="shared" si="36"/>
        <v>24968268.210000001</v>
      </c>
      <c r="D117" s="20">
        <f t="shared" ref="D117:I117" si="40">SUM(D118:D121)</f>
        <v>4288376.21</v>
      </c>
      <c r="E117" s="20">
        <f t="shared" si="40"/>
        <v>3672941</v>
      </c>
      <c r="F117" s="20">
        <f t="shared" si="40"/>
        <v>3672941</v>
      </c>
      <c r="G117" s="20">
        <f t="shared" si="40"/>
        <v>4444670</v>
      </c>
      <c r="H117" s="20">
        <f t="shared" si="40"/>
        <v>4444670</v>
      </c>
      <c r="I117" s="20">
        <f t="shared" si="40"/>
        <v>4444670</v>
      </c>
      <c r="J117" s="3" t="s">
        <v>48</v>
      </c>
      <c r="K117" s="3" t="s">
        <v>49</v>
      </c>
    </row>
    <row r="118" spans="1:11" s="10" customFormat="1" ht="15">
      <c r="A118" s="2">
        <v>110</v>
      </c>
      <c r="B118" s="7" t="s">
        <v>14</v>
      </c>
      <c r="C118" s="22">
        <f t="shared" si="36"/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9"/>
      <c r="K118" s="3"/>
    </row>
    <row r="119" spans="1:11" s="10" customFormat="1" ht="15">
      <c r="A119" s="2">
        <v>111</v>
      </c>
      <c r="B119" s="7" t="s">
        <v>15</v>
      </c>
      <c r="C119" s="22">
        <f t="shared" si="36"/>
        <v>0</v>
      </c>
      <c r="D119" s="22">
        <v>0</v>
      </c>
      <c r="E119" s="38">
        <v>0</v>
      </c>
      <c r="F119" s="22">
        <v>0</v>
      </c>
      <c r="G119" s="22">
        <v>0</v>
      </c>
      <c r="H119" s="22">
        <v>0</v>
      </c>
      <c r="I119" s="22">
        <v>0</v>
      </c>
      <c r="J119" s="9"/>
      <c r="K119" s="3"/>
    </row>
    <row r="120" spans="1:11" s="10" customFormat="1" ht="15">
      <c r="A120" s="32">
        <v>112</v>
      </c>
      <c r="B120" s="7" t="s">
        <v>16</v>
      </c>
      <c r="C120" s="22">
        <f t="shared" si="36"/>
        <v>24968268.210000001</v>
      </c>
      <c r="D120" s="22">
        <v>4288376.21</v>
      </c>
      <c r="E120" s="38">
        <v>3672941</v>
      </c>
      <c r="F120" s="22">
        <v>3672941</v>
      </c>
      <c r="G120" s="22">
        <v>4444670</v>
      </c>
      <c r="H120" s="22">
        <v>4444670</v>
      </c>
      <c r="I120" s="22">
        <v>4444670</v>
      </c>
      <c r="J120" s="9"/>
      <c r="K120" s="3"/>
    </row>
    <row r="121" spans="1:11" s="10" customFormat="1" ht="15">
      <c r="A121" s="2">
        <v>113</v>
      </c>
      <c r="B121" s="7" t="s">
        <v>17</v>
      </c>
      <c r="C121" s="22">
        <f t="shared" si="36"/>
        <v>0</v>
      </c>
      <c r="D121" s="22">
        <v>0</v>
      </c>
      <c r="E121" s="38">
        <v>0</v>
      </c>
      <c r="F121" s="22">
        <v>0</v>
      </c>
      <c r="G121" s="22">
        <v>0</v>
      </c>
      <c r="H121" s="22">
        <v>0</v>
      </c>
      <c r="I121" s="22">
        <v>0</v>
      </c>
      <c r="J121" s="9"/>
      <c r="K121" s="3"/>
    </row>
    <row r="122" spans="1:11" s="10" customFormat="1" ht="196.5" customHeight="1">
      <c r="A122" s="2">
        <v>114</v>
      </c>
      <c r="B122" s="6" t="s">
        <v>50</v>
      </c>
      <c r="C122" s="20">
        <f t="shared" si="36"/>
        <v>183637907.63</v>
      </c>
      <c r="D122" s="20">
        <f t="shared" ref="D122:I122" si="41">SUM(D123:D126)</f>
        <v>30324609.82</v>
      </c>
      <c r="E122" s="37">
        <f t="shared" si="41"/>
        <v>27598287.68</v>
      </c>
      <c r="F122" s="20">
        <f t="shared" si="41"/>
        <v>29010760.129999999</v>
      </c>
      <c r="G122" s="20">
        <f t="shared" si="41"/>
        <v>32234750</v>
      </c>
      <c r="H122" s="20">
        <f t="shared" si="41"/>
        <v>32234750</v>
      </c>
      <c r="I122" s="20">
        <f t="shared" si="41"/>
        <v>32234750</v>
      </c>
      <c r="J122" s="3">
        <v>25</v>
      </c>
      <c r="K122" s="3" t="s">
        <v>51</v>
      </c>
    </row>
    <row r="123" spans="1:11" s="10" customFormat="1" ht="15">
      <c r="A123" s="2">
        <v>115</v>
      </c>
      <c r="B123" s="7" t="s">
        <v>14</v>
      </c>
      <c r="C123" s="22">
        <f t="shared" si="36"/>
        <v>0</v>
      </c>
      <c r="D123" s="22">
        <v>0</v>
      </c>
      <c r="E123" s="38">
        <v>0</v>
      </c>
      <c r="F123" s="22">
        <v>0</v>
      </c>
      <c r="G123" s="22">
        <v>0</v>
      </c>
      <c r="H123" s="22">
        <v>0</v>
      </c>
      <c r="I123" s="22">
        <v>0</v>
      </c>
      <c r="J123" s="9"/>
      <c r="K123" s="3"/>
    </row>
    <row r="124" spans="1:11" s="10" customFormat="1" ht="15">
      <c r="A124" s="32">
        <v>116</v>
      </c>
      <c r="B124" s="7" t="s">
        <v>15</v>
      </c>
      <c r="C124" s="22">
        <f t="shared" si="36"/>
        <v>0</v>
      </c>
      <c r="D124" s="22">
        <v>0</v>
      </c>
      <c r="E124" s="38">
        <v>0</v>
      </c>
      <c r="F124" s="22">
        <v>0</v>
      </c>
      <c r="G124" s="22">
        <v>0</v>
      </c>
      <c r="H124" s="22">
        <v>0</v>
      </c>
      <c r="I124" s="22">
        <v>0</v>
      </c>
      <c r="J124" s="9"/>
      <c r="K124" s="3"/>
    </row>
    <row r="125" spans="1:11" s="10" customFormat="1" ht="15">
      <c r="A125" s="2">
        <v>117</v>
      </c>
      <c r="B125" s="7" t="s">
        <v>16</v>
      </c>
      <c r="C125" s="22">
        <f t="shared" si="36"/>
        <v>183637907.63</v>
      </c>
      <c r="D125" s="22">
        <v>30324609.82</v>
      </c>
      <c r="E125" s="39">
        <v>27598287.68</v>
      </c>
      <c r="F125" s="25">
        <v>29010760.129999999</v>
      </c>
      <c r="G125" s="25">
        <v>32234750</v>
      </c>
      <c r="H125" s="25">
        <v>32234750</v>
      </c>
      <c r="I125" s="25">
        <v>32234750</v>
      </c>
      <c r="J125" s="9"/>
      <c r="K125" s="3"/>
    </row>
    <row r="126" spans="1:11" s="10" customFormat="1" ht="15">
      <c r="A126" s="2">
        <v>118</v>
      </c>
      <c r="B126" s="7" t="s">
        <v>17</v>
      </c>
      <c r="C126" s="22">
        <f t="shared" si="36"/>
        <v>0</v>
      </c>
      <c r="D126" s="22">
        <v>0</v>
      </c>
      <c r="E126" s="38">
        <v>0</v>
      </c>
      <c r="F126" s="22">
        <v>0</v>
      </c>
      <c r="G126" s="22">
        <v>0</v>
      </c>
      <c r="H126" s="22">
        <v>0</v>
      </c>
      <c r="I126" s="22">
        <v>0</v>
      </c>
      <c r="J126" s="9"/>
      <c r="K126" s="3"/>
    </row>
    <row r="127" spans="1:11" s="10" customFormat="1" ht="33" customHeight="1">
      <c r="A127" s="2">
        <v>119</v>
      </c>
      <c r="B127" s="47" t="s">
        <v>140</v>
      </c>
      <c r="C127" s="47"/>
      <c r="D127" s="47"/>
      <c r="E127" s="47"/>
      <c r="F127" s="47"/>
      <c r="G127" s="47"/>
      <c r="H127" s="47"/>
      <c r="I127" s="47"/>
      <c r="J127" s="47"/>
      <c r="K127" s="47"/>
    </row>
    <row r="128" spans="1:11" s="10" customFormat="1" ht="42.75">
      <c r="A128" s="32">
        <v>120</v>
      </c>
      <c r="B128" s="4" t="s">
        <v>52</v>
      </c>
      <c r="C128" s="14">
        <f>C134</f>
        <v>29360925.399999999</v>
      </c>
      <c r="D128" s="14">
        <f t="shared" ref="D128:I128" si="42">D134</f>
        <v>2446005.34</v>
      </c>
      <c r="E128" s="14">
        <f t="shared" si="42"/>
        <v>2583033.27</v>
      </c>
      <c r="F128" s="14">
        <f t="shared" si="42"/>
        <v>10981086.789999999</v>
      </c>
      <c r="G128" s="14">
        <f t="shared" si="42"/>
        <v>7009300</v>
      </c>
      <c r="H128" s="14">
        <f t="shared" si="42"/>
        <v>3241500</v>
      </c>
      <c r="I128" s="14">
        <f t="shared" si="42"/>
        <v>3100000</v>
      </c>
      <c r="J128" s="36"/>
      <c r="K128" s="36"/>
    </row>
    <row r="129" spans="1:11" s="10" customFormat="1" ht="15">
      <c r="A129" s="2">
        <v>121</v>
      </c>
      <c r="B129" s="5" t="s">
        <v>14</v>
      </c>
      <c r="C129" s="19">
        <f t="shared" ref="C129:I132" si="43">C135</f>
        <v>0</v>
      </c>
      <c r="D129" s="19">
        <f t="shared" si="43"/>
        <v>0</v>
      </c>
      <c r="E129" s="19">
        <f t="shared" si="43"/>
        <v>0</v>
      </c>
      <c r="F129" s="19">
        <f t="shared" si="43"/>
        <v>0</v>
      </c>
      <c r="G129" s="19">
        <f t="shared" si="43"/>
        <v>0</v>
      </c>
      <c r="H129" s="19">
        <f t="shared" si="43"/>
        <v>0</v>
      </c>
      <c r="I129" s="19">
        <f t="shared" si="43"/>
        <v>0</v>
      </c>
      <c r="J129" s="36"/>
      <c r="K129" s="36"/>
    </row>
    <row r="130" spans="1:11" s="10" customFormat="1" ht="15">
      <c r="A130" s="2">
        <v>122</v>
      </c>
      <c r="B130" s="5" t="s">
        <v>15</v>
      </c>
      <c r="C130" s="19">
        <f t="shared" si="43"/>
        <v>0</v>
      </c>
      <c r="D130" s="19">
        <f t="shared" si="43"/>
        <v>0</v>
      </c>
      <c r="E130" s="19">
        <f t="shared" si="43"/>
        <v>0</v>
      </c>
      <c r="F130" s="19">
        <f t="shared" si="43"/>
        <v>0</v>
      </c>
      <c r="G130" s="19">
        <f t="shared" si="43"/>
        <v>0</v>
      </c>
      <c r="H130" s="19">
        <f t="shared" si="43"/>
        <v>0</v>
      </c>
      <c r="I130" s="19">
        <f t="shared" si="43"/>
        <v>0</v>
      </c>
      <c r="J130" s="36"/>
      <c r="K130" s="36"/>
    </row>
    <row r="131" spans="1:11" s="10" customFormat="1" ht="15">
      <c r="A131" s="2">
        <v>123</v>
      </c>
      <c r="B131" s="5" t="s">
        <v>16</v>
      </c>
      <c r="C131" s="19">
        <f t="shared" si="43"/>
        <v>29360925.399999999</v>
      </c>
      <c r="D131" s="19">
        <f t="shared" si="43"/>
        <v>2446005.34</v>
      </c>
      <c r="E131" s="19">
        <f t="shared" si="43"/>
        <v>2583033.27</v>
      </c>
      <c r="F131" s="19">
        <f t="shared" si="43"/>
        <v>10981086.789999999</v>
      </c>
      <c r="G131" s="19">
        <f t="shared" si="43"/>
        <v>7009300</v>
      </c>
      <c r="H131" s="19">
        <f t="shared" si="43"/>
        <v>3241500</v>
      </c>
      <c r="I131" s="19">
        <f t="shared" si="43"/>
        <v>3100000</v>
      </c>
      <c r="J131" s="36"/>
      <c r="K131" s="36"/>
    </row>
    <row r="132" spans="1:11" s="10" customFormat="1" ht="15">
      <c r="A132" s="32">
        <v>124</v>
      </c>
      <c r="B132" s="5" t="s">
        <v>17</v>
      </c>
      <c r="C132" s="19">
        <f t="shared" si="43"/>
        <v>0</v>
      </c>
      <c r="D132" s="19">
        <f t="shared" si="43"/>
        <v>0</v>
      </c>
      <c r="E132" s="19">
        <f t="shared" si="43"/>
        <v>0</v>
      </c>
      <c r="F132" s="19">
        <f t="shared" si="43"/>
        <v>0</v>
      </c>
      <c r="G132" s="19">
        <f t="shared" si="43"/>
        <v>0</v>
      </c>
      <c r="H132" s="19">
        <f t="shared" si="43"/>
        <v>0</v>
      </c>
      <c r="I132" s="19">
        <f t="shared" si="43"/>
        <v>0</v>
      </c>
      <c r="J132" s="36"/>
      <c r="K132" s="36"/>
    </row>
    <row r="133" spans="1:11" s="10" customFormat="1" ht="15.75">
      <c r="A133" s="2">
        <v>125</v>
      </c>
      <c r="B133" s="40" t="s">
        <v>21</v>
      </c>
      <c r="C133" s="41"/>
      <c r="D133" s="41"/>
      <c r="E133" s="41"/>
      <c r="F133" s="41"/>
      <c r="G133" s="41"/>
      <c r="H133" s="41"/>
      <c r="I133" s="41"/>
      <c r="J133" s="41"/>
      <c r="K133" s="42"/>
    </row>
    <row r="134" spans="1:11" s="10" customFormat="1" ht="45">
      <c r="A134" s="2">
        <v>126</v>
      </c>
      <c r="B134" s="6" t="s">
        <v>53</v>
      </c>
      <c r="C134" s="26">
        <f t="shared" ref="C134:C165" si="44">SUM(D134:I134)</f>
        <v>29360925.399999999</v>
      </c>
      <c r="D134" s="26">
        <f t="shared" ref="D134:I134" si="45">SUM(D135:D138)</f>
        <v>2446005.34</v>
      </c>
      <c r="E134" s="26">
        <f t="shared" si="45"/>
        <v>2583033.27</v>
      </c>
      <c r="F134" s="26">
        <f t="shared" si="45"/>
        <v>10981086.789999999</v>
      </c>
      <c r="G134" s="26">
        <f t="shared" si="45"/>
        <v>7009300</v>
      </c>
      <c r="H134" s="26">
        <f t="shared" si="45"/>
        <v>3241500</v>
      </c>
      <c r="I134" s="26">
        <f t="shared" si="45"/>
        <v>3100000</v>
      </c>
      <c r="J134" s="9"/>
      <c r="K134" s="9"/>
    </row>
    <row r="135" spans="1:11" s="10" customFormat="1" ht="15">
      <c r="A135" s="2">
        <v>127</v>
      </c>
      <c r="B135" s="7" t="s">
        <v>14</v>
      </c>
      <c r="C135" s="22">
        <f t="shared" si="44"/>
        <v>0</v>
      </c>
      <c r="D135" s="22">
        <f t="shared" ref="D135:I135" si="46">D140+D145+D150+D155+D160+D165+D170+D175+D180</f>
        <v>0</v>
      </c>
      <c r="E135" s="22">
        <f t="shared" si="46"/>
        <v>0</v>
      </c>
      <c r="F135" s="22">
        <f t="shared" si="46"/>
        <v>0</v>
      </c>
      <c r="G135" s="22">
        <f t="shared" si="46"/>
        <v>0</v>
      </c>
      <c r="H135" s="22">
        <f t="shared" si="46"/>
        <v>0</v>
      </c>
      <c r="I135" s="22">
        <f t="shared" si="46"/>
        <v>0</v>
      </c>
      <c r="J135" s="9"/>
      <c r="K135" s="9"/>
    </row>
    <row r="136" spans="1:11" s="10" customFormat="1" ht="15">
      <c r="A136" s="32">
        <v>128</v>
      </c>
      <c r="B136" s="7" t="s">
        <v>15</v>
      </c>
      <c r="C136" s="22">
        <f t="shared" si="44"/>
        <v>0</v>
      </c>
      <c r="D136" s="22">
        <f t="shared" ref="D136:I138" si="47">D141+D146+D151+D156+D161+D166+D171+D176+D181</f>
        <v>0</v>
      </c>
      <c r="E136" s="22">
        <f t="shared" si="47"/>
        <v>0</v>
      </c>
      <c r="F136" s="22">
        <f t="shared" si="47"/>
        <v>0</v>
      </c>
      <c r="G136" s="22">
        <f t="shared" si="47"/>
        <v>0</v>
      </c>
      <c r="H136" s="22">
        <f t="shared" si="47"/>
        <v>0</v>
      </c>
      <c r="I136" s="22">
        <f t="shared" si="47"/>
        <v>0</v>
      </c>
      <c r="J136" s="9"/>
      <c r="K136" s="9"/>
    </row>
    <row r="137" spans="1:11" s="10" customFormat="1" ht="15">
      <c r="A137" s="2">
        <v>129</v>
      </c>
      <c r="B137" s="7" t="s">
        <v>16</v>
      </c>
      <c r="C137" s="22">
        <f t="shared" si="44"/>
        <v>29360925.399999999</v>
      </c>
      <c r="D137" s="22">
        <f t="shared" si="47"/>
        <v>2446005.34</v>
      </c>
      <c r="E137" s="22">
        <f t="shared" si="47"/>
        <v>2583033.27</v>
      </c>
      <c r="F137" s="22">
        <f>F142+F147+F152+F157+F162+F167+F172+F177+F182</f>
        <v>10981086.789999999</v>
      </c>
      <c r="G137" s="22">
        <f t="shared" si="47"/>
        <v>7009300</v>
      </c>
      <c r="H137" s="22">
        <f t="shared" si="47"/>
        <v>3241500</v>
      </c>
      <c r="I137" s="22">
        <f t="shared" si="47"/>
        <v>3100000</v>
      </c>
      <c r="J137" s="9"/>
      <c r="K137" s="9"/>
    </row>
    <row r="138" spans="1:11" s="10" customFormat="1" ht="15">
      <c r="A138" s="2">
        <v>130</v>
      </c>
      <c r="B138" s="7" t="s">
        <v>17</v>
      </c>
      <c r="C138" s="22">
        <f t="shared" si="44"/>
        <v>0</v>
      </c>
      <c r="D138" s="22">
        <f t="shared" si="47"/>
        <v>0</v>
      </c>
      <c r="E138" s="22">
        <f t="shared" si="47"/>
        <v>0</v>
      </c>
      <c r="F138" s="22">
        <f t="shared" si="47"/>
        <v>0</v>
      </c>
      <c r="G138" s="22">
        <f t="shared" si="47"/>
        <v>0</v>
      </c>
      <c r="H138" s="22">
        <f t="shared" si="47"/>
        <v>0</v>
      </c>
      <c r="I138" s="22">
        <f t="shared" si="47"/>
        <v>0</v>
      </c>
      <c r="J138" s="9"/>
      <c r="K138" s="9"/>
    </row>
    <row r="139" spans="1:11" s="10" customFormat="1" ht="105">
      <c r="A139" s="32">
        <v>131</v>
      </c>
      <c r="B139" s="6" t="s">
        <v>55</v>
      </c>
      <c r="C139" s="20">
        <f t="shared" si="44"/>
        <v>8215665.8700000001</v>
      </c>
      <c r="D139" s="20">
        <f t="shared" ref="D139:I139" si="48">SUM(D140:D143)</f>
        <v>0</v>
      </c>
      <c r="E139" s="20">
        <f t="shared" si="48"/>
        <v>0</v>
      </c>
      <c r="F139" s="20">
        <f t="shared" si="48"/>
        <v>380665.87</v>
      </c>
      <c r="G139" s="20">
        <f t="shared" si="48"/>
        <v>2635000</v>
      </c>
      <c r="H139" s="20">
        <f t="shared" si="48"/>
        <v>2100000</v>
      </c>
      <c r="I139" s="20">
        <f t="shared" si="48"/>
        <v>3100000</v>
      </c>
      <c r="J139" s="3">
        <v>26</v>
      </c>
      <c r="K139" s="3" t="s">
        <v>54</v>
      </c>
    </row>
    <row r="140" spans="1:11" s="10" customFormat="1" ht="15">
      <c r="A140" s="2">
        <v>132</v>
      </c>
      <c r="B140" s="7" t="s">
        <v>14</v>
      </c>
      <c r="C140" s="20">
        <f t="shared" si="44"/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9"/>
      <c r="K140" s="9"/>
    </row>
    <row r="141" spans="1:11" s="10" customFormat="1" ht="15">
      <c r="A141" s="32">
        <v>133</v>
      </c>
      <c r="B141" s="7" t="s">
        <v>15</v>
      </c>
      <c r="C141" s="20">
        <f t="shared" si="44"/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9"/>
      <c r="K141" s="9"/>
    </row>
    <row r="142" spans="1:11" s="10" customFormat="1" ht="15">
      <c r="A142" s="2">
        <v>134</v>
      </c>
      <c r="B142" s="7" t="s">
        <v>16</v>
      </c>
      <c r="C142" s="20">
        <f t="shared" si="44"/>
        <v>8215665.8700000001</v>
      </c>
      <c r="D142" s="22">
        <v>0</v>
      </c>
      <c r="E142" s="22">
        <v>0</v>
      </c>
      <c r="F142" s="22">
        <v>380665.87</v>
      </c>
      <c r="G142" s="22">
        <v>2635000</v>
      </c>
      <c r="H142" s="22">
        <v>2100000</v>
      </c>
      <c r="I142" s="22">
        <v>3100000</v>
      </c>
      <c r="J142" s="9"/>
      <c r="K142" s="9"/>
    </row>
    <row r="143" spans="1:11" s="10" customFormat="1" ht="15">
      <c r="A143" s="2">
        <v>135</v>
      </c>
      <c r="B143" s="7" t="s">
        <v>17</v>
      </c>
      <c r="C143" s="20">
        <f t="shared" si="44"/>
        <v>0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9"/>
      <c r="K143" s="9"/>
    </row>
    <row r="144" spans="1:11" s="10" customFormat="1" ht="180">
      <c r="A144" s="2">
        <v>136</v>
      </c>
      <c r="B144" s="6" t="s">
        <v>56</v>
      </c>
      <c r="C144" s="20">
        <f t="shared" si="44"/>
        <v>12838241.450000001</v>
      </c>
      <c r="D144" s="20">
        <f t="shared" ref="D144:I144" si="49">SUM(D145:D148)</f>
        <v>1339139.97</v>
      </c>
      <c r="E144" s="20">
        <f t="shared" si="49"/>
        <v>0</v>
      </c>
      <c r="F144" s="20">
        <f t="shared" si="49"/>
        <v>8999101.4800000004</v>
      </c>
      <c r="G144" s="20">
        <f t="shared" si="49"/>
        <v>2500000</v>
      </c>
      <c r="H144" s="20">
        <f t="shared" si="49"/>
        <v>0</v>
      </c>
      <c r="I144" s="20">
        <f t="shared" si="49"/>
        <v>0</v>
      </c>
      <c r="J144" s="3">
        <v>26</v>
      </c>
      <c r="K144" s="3" t="s">
        <v>54</v>
      </c>
    </row>
    <row r="145" spans="1:11" s="10" customFormat="1" ht="15">
      <c r="A145" s="32">
        <v>137</v>
      </c>
      <c r="B145" s="7" t="s">
        <v>14</v>
      </c>
      <c r="C145" s="22">
        <f t="shared" si="44"/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9"/>
      <c r="K145" s="9"/>
    </row>
    <row r="146" spans="1:11" s="10" customFormat="1" ht="15">
      <c r="A146" s="2">
        <v>138</v>
      </c>
      <c r="B146" s="7" t="s">
        <v>15</v>
      </c>
      <c r="C146" s="22">
        <f t="shared" si="44"/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9"/>
      <c r="K146" s="9"/>
    </row>
    <row r="147" spans="1:11" s="10" customFormat="1" ht="15">
      <c r="A147" s="2">
        <v>139</v>
      </c>
      <c r="B147" s="7" t="s">
        <v>16</v>
      </c>
      <c r="C147" s="22">
        <f t="shared" si="44"/>
        <v>12838241.450000001</v>
      </c>
      <c r="D147" s="22">
        <v>1339139.97</v>
      </c>
      <c r="E147" s="22">
        <v>0</v>
      </c>
      <c r="F147" s="22">
        <v>8999101.4800000004</v>
      </c>
      <c r="G147" s="22">
        <v>2500000</v>
      </c>
      <c r="H147" s="22">
        <v>0</v>
      </c>
      <c r="I147" s="22">
        <v>0</v>
      </c>
      <c r="J147" s="9"/>
      <c r="K147" s="9"/>
    </row>
    <row r="148" spans="1:11" s="10" customFormat="1" ht="15">
      <c r="A148" s="2">
        <v>140</v>
      </c>
      <c r="B148" s="7" t="s">
        <v>57</v>
      </c>
      <c r="C148" s="22">
        <f t="shared" si="44"/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9"/>
      <c r="K148" s="9"/>
    </row>
    <row r="149" spans="1:11" s="10" customFormat="1" ht="136.5" customHeight="1">
      <c r="A149" s="32">
        <v>141</v>
      </c>
      <c r="B149" s="6" t="s">
        <v>58</v>
      </c>
      <c r="C149" s="20">
        <f t="shared" si="44"/>
        <v>1665800</v>
      </c>
      <c r="D149" s="20">
        <f t="shared" ref="D149:I149" si="50">SUM(D150:D153)</f>
        <v>200000</v>
      </c>
      <c r="E149" s="20">
        <f t="shared" si="50"/>
        <v>0</v>
      </c>
      <c r="F149" s="20">
        <f t="shared" si="50"/>
        <v>0</v>
      </c>
      <c r="G149" s="20">
        <f t="shared" si="50"/>
        <v>924300</v>
      </c>
      <c r="H149" s="20">
        <f t="shared" si="50"/>
        <v>541500</v>
      </c>
      <c r="I149" s="20">
        <f t="shared" si="50"/>
        <v>0</v>
      </c>
      <c r="J149" s="3">
        <v>27</v>
      </c>
      <c r="K149" s="3" t="s">
        <v>54</v>
      </c>
    </row>
    <row r="150" spans="1:11" s="10" customFormat="1" ht="15">
      <c r="A150" s="2">
        <v>142</v>
      </c>
      <c r="B150" s="7" t="s">
        <v>14</v>
      </c>
      <c r="C150" s="22">
        <f t="shared" si="44"/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9"/>
      <c r="K150" s="9"/>
    </row>
    <row r="151" spans="1:11" s="10" customFormat="1" ht="15">
      <c r="A151" s="2">
        <v>143</v>
      </c>
      <c r="B151" s="7" t="s">
        <v>15</v>
      </c>
      <c r="C151" s="22">
        <f t="shared" si="44"/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9"/>
      <c r="K151" s="9"/>
    </row>
    <row r="152" spans="1:11" s="10" customFormat="1" ht="21" customHeight="1">
      <c r="A152" s="2">
        <v>144</v>
      </c>
      <c r="B152" s="7" t="s">
        <v>16</v>
      </c>
      <c r="C152" s="22">
        <f t="shared" si="44"/>
        <v>1665800</v>
      </c>
      <c r="D152" s="22">
        <v>200000</v>
      </c>
      <c r="E152" s="22">
        <v>0</v>
      </c>
      <c r="F152" s="22">
        <v>0</v>
      </c>
      <c r="G152" s="22">
        <v>924300</v>
      </c>
      <c r="H152" s="22">
        <v>541500</v>
      </c>
      <c r="I152" s="22">
        <v>0</v>
      </c>
      <c r="J152" s="9"/>
      <c r="K152" s="9"/>
    </row>
    <row r="153" spans="1:11" s="10" customFormat="1" ht="15">
      <c r="A153" s="32">
        <v>145</v>
      </c>
      <c r="B153" s="7" t="s">
        <v>17</v>
      </c>
      <c r="C153" s="22">
        <f t="shared" si="44"/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9"/>
      <c r="K153" s="9"/>
    </row>
    <row r="154" spans="1:11" s="10" customFormat="1" ht="105">
      <c r="A154" s="2">
        <v>146</v>
      </c>
      <c r="B154" s="6" t="s">
        <v>59</v>
      </c>
      <c r="C154" s="20">
        <f t="shared" si="44"/>
        <v>400000</v>
      </c>
      <c r="D154" s="20">
        <f t="shared" ref="D154:I154" si="51">SUM(D155:D158)</f>
        <v>0</v>
      </c>
      <c r="E154" s="20">
        <f t="shared" si="51"/>
        <v>0</v>
      </c>
      <c r="F154" s="20">
        <f t="shared" si="51"/>
        <v>0</v>
      </c>
      <c r="G154" s="20">
        <f t="shared" si="51"/>
        <v>250000</v>
      </c>
      <c r="H154" s="20">
        <f t="shared" si="51"/>
        <v>150000</v>
      </c>
      <c r="I154" s="20">
        <f t="shared" si="51"/>
        <v>0</v>
      </c>
      <c r="J154" s="3">
        <v>28</v>
      </c>
      <c r="K154" s="3" t="s">
        <v>54</v>
      </c>
    </row>
    <row r="155" spans="1:11" s="10" customFormat="1" ht="15">
      <c r="A155" s="2">
        <v>147</v>
      </c>
      <c r="B155" s="7" t="s">
        <v>14</v>
      </c>
      <c r="C155" s="22">
        <f t="shared" si="44"/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9"/>
      <c r="K155" s="9"/>
    </row>
    <row r="156" spans="1:11" s="10" customFormat="1" ht="15">
      <c r="A156" s="32">
        <v>148</v>
      </c>
      <c r="B156" s="7" t="s">
        <v>15</v>
      </c>
      <c r="C156" s="22">
        <f t="shared" si="44"/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9"/>
      <c r="K156" s="9"/>
    </row>
    <row r="157" spans="1:11" s="10" customFormat="1" ht="15">
      <c r="A157" s="2">
        <v>149</v>
      </c>
      <c r="B157" s="7" t="s">
        <v>16</v>
      </c>
      <c r="C157" s="22">
        <f t="shared" si="44"/>
        <v>400000</v>
      </c>
      <c r="D157" s="22">
        <v>0</v>
      </c>
      <c r="E157" s="22">
        <v>0</v>
      </c>
      <c r="F157" s="22">
        <v>0</v>
      </c>
      <c r="G157" s="22">
        <v>250000</v>
      </c>
      <c r="H157" s="22">
        <v>150000</v>
      </c>
      <c r="I157" s="22">
        <v>0</v>
      </c>
      <c r="J157" s="9"/>
      <c r="K157" s="9"/>
    </row>
    <row r="158" spans="1:11" s="10" customFormat="1" ht="15">
      <c r="A158" s="2">
        <v>150</v>
      </c>
      <c r="B158" s="7" t="s">
        <v>17</v>
      </c>
      <c r="C158" s="22">
        <f t="shared" si="44"/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9"/>
      <c r="K158" s="9"/>
    </row>
    <row r="159" spans="1:11" s="10" customFormat="1" ht="105">
      <c r="A159" s="2">
        <v>151</v>
      </c>
      <c r="B159" s="6" t="s">
        <v>153</v>
      </c>
      <c r="C159" s="20">
        <f t="shared" si="44"/>
        <v>3635857.83</v>
      </c>
      <c r="D159" s="20">
        <f t="shared" ref="D159:I159" si="52">SUM(D160:D163)</f>
        <v>515046.37</v>
      </c>
      <c r="E159" s="20">
        <f t="shared" si="52"/>
        <v>1581854.76</v>
      </c>
      <c r="F159" s="20">
        <f t="shared" si="52"/>
        <v>388956.7</v>
      </c>
      <c r="G159" s="20">
        <f t="shared" si="52"/>
        <v>700000</v>
      </c>
      <c r="H159" s="20">
        <f t="shared" si="52"/>
        <v>450000</v>
      </c>
      <c r="I159" s="20">
        <f t="shared" si="52"/>
        <v>0</v>
      </c>
      <c r="J159" s="3">
        <v>26</v>
      </c>
      <c r="K159" s="3" t="s">
        <v>54</v>
      </c>
    </row>
    <row r="160" spans="1:11" s="10" customFormat="1" ht="15">
      <c r="A160" s="32">
        <v>152</v>
      </c>
      <c r="B160" s="7" t="s">
        <v>14</v>
      </c>
      <c r="C160" s="22">
        <f t="shared" si="44"/>
        <v>0</v>
      </c>
      <c r="D160" s="22">
        <v>0</v>
      </c>
      <c r="E160" s="38">
        <v>0</v>
      </c>
      <c r="F160" s="22">
        <v>0</v>
      </c>
      <c r="G160" s="22">
        <v>0</v>
      </c>
      <c r="H160" s="22">
        <v>0</v>
      </c>
      <c r="I160" s="22">
        <v>0</v>
      </c>
      <c r="J160" s="9"/>
      <c r="K160" s="9"/>
    </row>
    <row r="161" spans="1:11" s="10" customFormat="1" ht="15">
      <c r="A161" s="2">
        <v>153</v>
      </c>
      <c r="B161" s="7" t="s">
        <v>15</v>
      </c>
      <c r="C161" s="22">
        <f t="shared" si="44"/>
        <v>0</v>
      </c>
      <c r="D161" s="22">
        <v>0</v>
      </c>
      <c r="E161" s="38">
        <v>0</v>
      </c>
      <c r="F161" s="22">
        <v>0</v>
      </c>
      <c r="G161" s="22">
        <v>0</v>
      </c>
      <c r="H161" s="22">
        <v>0</v>
      </c>
      <c r="I161" s="22">
        <v>0</v>
      </c>
      <c r="J161" s="9"/>
      <c r="K161" s="9"/>
    </row>
    <row r="162" spans="1:11" s="10" customFormat="1" ht="15">
      <c r="A162" s="2">
        <v>154</v>
      </c>
      <c r="B162" s="7" t="s">
        <v>16</v>
      </c>
      <c r="C162" s="22">
        <f t="shared" si="44"/>
        <v>3635857.83</v>
      </c>
      <c r="D162" s="22">
        <v>515046.37</v>
      </c>
      <c r="E162" s="38">
        <v>1581854.76</v>
      </c>
      <c r="F162" s="22">
        <v>388956.7</v>
      </c>
      <c r="G162" s="22">
        <v>700000</v>
      </c>
      <c r="H162" s="22">
        <v>450000</v>
      </c>
      <c r="I162" s="22">
        <v>0</v>
      </c>
      <c r="J162" s="9"/>
      <c r="K162" s="9"/>
    </row>
    <row r="163" spans="1:11" s="10" customFormat="1" ht="15">
      <c r="A163" s="2">
        <v>155</v>
      </c>
      <c r="B163" s="7" t="s">
        <v>17</v>
      </c>
      <c r="C163" s="22">
        <f t="shared" si="44"/>
        <v>0</v>
      </c>
      <c r="D163" s="22">
        <v>0</v>
      </c>
      <c r="E163" s="38">
        <v>0</v>
      </c>
      <c r="F163" s="22">
        <v>0</v>
      </c>
      <c r="G163" s="22">
        <v>0</v>
      </c>
      <c r="H163" s="22">
        <v>0</v>
      </c>
      <c r="I163" s="22">
        <v>0</v>
      </c>
      <c r="J163" s="9"/>
      <c r="K163" s="9"/>
    </row>
    <row r="164" spans="1:11" s="10" customFormat="1" ht="105">
      <c r="A164" s="32">
        <v>156</v>
      </c>
      <c r="B164" s="6" t="s">
        <v>154</v>
      </c>
      <c r="C164" s="20">
        <f t="shared" si="44"/>
        <v>1604181.74</v>
      </c>
      <c r="D164" s="20">
        <f t="shared" ref="D164:I164" si="53">SUM(D165:D168)</f>
        <v>391819</v>
      </c>
      <c r="E164" s="37">
        <f t="shared" si="53"/>
        <v>0</v>
      </c>
      <c r="F164" s="20">
        <f t="shared" si="53"/>
        <v>1212362.74</v>
      </c>
      <c r="G164" s="20">
        <f t="shared" si="53"/>
        <v>0</v>
      </c>
      <c r="H164" s="20">
        <f t="shared" si="53"/>
        <v>0</v>
      </c>
      <c r="I164" s="20">
        <f t="shared" si="53"/>
        <v>0</v>
      </c>
      <c r="J164" s="3">
        <v>26</v>
      </c>
      <c r="K164" s="3" t="s">
        <v>54</v>
      </c>
    </row>
    <row r="165" spans="1:11" s="10" customFormat="1" ht="15">
      <c r="A165" s="2">
        <v>157</v>
      </c>
      <c r="B165" s="7" t="s">
        <v>14</v>
      </c>
      <c r="C165" s="22">
        <f t="shared" si="44"/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9"/>
      <c r="K165" s="9"/>
    </row>
    <row r="166" spans="1:11" s="10" customFormat="1" ht="15">
      <c r="A166" s="2">
        <v>158</v>
      </c>
      <c r="B166" s="7" t="s">
        <v>15</v>
      </c>
      <c r="C166" s="22">
        <f t="shared" ref="C166:C183" si="54">SUM(D166:I166)</f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9"/>
      <c r="K166" s="9"/>
    </row>
    <row r="167" spans="1:11" s="10" customFormat="1" ht="15">
      <c r="A167" s="2">
        <v>159</v>
      </c>
      <c r="B167" s="7" t="s">
        <v>16</v>
      </c>
      <c r="C167" s="22">
        <f t="shared" si="54"/>
        <v>1604181.74</v>
      </c>
      <c r="D167" s="22">
        <v>391819</v>
      </c>
      <c r="E167" s="22">
        <v>0</v>
      </c>
      <c r="F167" s="22">
        <v>1212362.74</v>
      </c>
      <c r="G167" s="22">
        <v>0</v>
      </c>
      <c r="H167" s="22">
        <v>0</v>
      </c>
      <c r="I167" s="22">
        <v>0</v>
      </c>
      <c r="J167" s="9"/>
      <c r="K167" s="9"/>
    </row>
    <row r="168" spans="1:11" s="10" customFormat="1" ht="15">
      <c r="A168" s="32">
        <v>160</v>
      </c>
      <c r="B168" s="7" t="s">
        <v>17</v>
      </c>
      <c r="C168" s="22">
        <f t="shared" si="54"/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9"/>
      <c r="K168" s="9"/>
    </row>
    <row r="169" spans="1:11" s="10" customFormat="1" ht="105">
      <c r="A169" s="2">
        <v>161</v>
      </c>
      <c r="B169" s="6" t="s">
        <v>155</v>
      </c>
      <c r="C169" s="20">
        <f t="shared" si="54"/>
        <v>944977.51</v>
      </c>
      <c r="D169" s="20">
        <f t="shared" ref="D169:I169" si="55">SUM(D170:D173)</f>
        <v>0</v>
      </c>
      <c r="E169" s="20">
        <f t="shared" si="55"/>
        <v>944977.51</v>
      </c>
      <c r="F169" s="20">
        <f t="shared" si="55"/>
        <v>0</v>
      </c>
      <c r="G169" s="20">
        <f t="shared" si="55"/>
        <v>0</v>
      </c>
      <c r="H169" s="20">
        <f t="shared" si="55"/>
        <v>0</v>
      </c>
      <c r="I169" s="20">
        <f t="shared" si="55"/>
        <v>0</v>
      </c>
      <c r="J169" s="3">
        <v>26</v>
      </c>
      <c r="K169" s="3" t="s">
        <v>54</v>
      </c>
    </row>
    <row r="170" spans="1:11" s="10" customFormat="1" ht="15">
      <c r="A170" s="2">
        <v>162</v>
      </c>
      <c r="B170" s="7" t="s">
        <v>14</v>
      </c>
      <c r="C170" s="22">
        <f t="shared" si="54"/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9"/>
      <c r="K170" s="9"/>
    </row>
    <row r="171" spans="1:11" s="10" customFormat="1" ht="15">
      <c r="A171" s="2">
        <v>163</v>
      </c>
      <c r="B171" s="7" t="s">
        <v>15</v>
      </c>
      <c r="C171" s="22">
        <f t="shared" si="54"/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9"/>
      <c r="K171" s="9"/>
    </row>
    <row r="172" spans="1:11" s="10" customFormat="1" ht="15">
      <c r="A172" s="32">
        <v>164</v>
      </c>
      <c r="B172" s="7" t="s">
        <v>16</v>
      </c>
      <c r="C172" s="22">
        <f t="shared" si="54"/>
        <v>944977.51</v>
      </c>
      <c r="D172" s="22">
        <v>0</v>
      </c>
      <c r="E172" s="38">
        <f>419530.11+525447.4</f>
        <v>944977.51</v>
      </c>
      <c r="F172" s="22">
        <v>0</v>
      </c>
      <c r="G172" s="22">
        <v>0</v>
      </c>
      <c r="H172" s="22">
        <v>0</v>
      </c>
      <c r="I172" s="22">
        <v>0</v>
      </c>
      <c r="J172" s="9"/>
      <c r="K172" s="9"/>
    </row>
    <row r="173" spans="1:11" s="10" customFormat="1" ht="15">
      <c r="A173" s="2">
        <v>165</v>
      </c>
      <c r="B173" s="7" t="s">
        <v>17</v>
      </c>
      <c r="C173" s="22">
        <f t="shared" si="54"/>
        <v>0</v>
      </c>
      <c r="D173" s="22">
        <v>0</v>
      </c>
      <c r="E173" s="38">
        <v>0</v>
      </c>
      <c r="F173" s="22">
        <v>0</v>
      </c>
      <c r="G173" s="22">
        <v>0</v>
      </c>
      <c r="H173" s="22">
        <v>0</v>
      </c>
      <c r="I173" s="22">
        <v>0</v>
      </c>
      <c r="J173" s="9"/>
      <c r="K173" s="9"/>
    </row>
    <row r="174" spans="1:11" s="10" customFormat="1" ht="105">
      <c r="A174" s="2">
        <v>166</v>
      </c>
      <c r="B174" s="6" t="s">
        <v>60</v>
      </c>
      <c r="C174" s="20">
        <f t="shared" si="54"/>
        <v>33801</v>
      </c>
      <c r="D174" s="20">
        <f t="shared" ref="D174:I174" si="56">SUM(D175:D178)</f>
        <v>0</v>
      </c>
      <c r="E174" s="37">
        <f t="shared" si="56"/>
        <v>33801</v>
      </c>
      <c r="F174" s="20">
        <f t="shared" si="56"/>
        <v>0</v>
      </c>
      <c r="G174" s="20">
        <f t="shared" si="56"/>
        <v>0</v>
      </c>
      <c r="H174" s="20">
        <f t="shared" si="56"/>
        <v>0</v>
      </c>
      <c r="I174" s="20">
        <f t="shared" si="56"/>
        <v>0</v>
      </c>
      <c r="J174" s="3">
        <v>26</v>
      </c>
      <c r="K174" s="3" t="s">
        <v>54</v>
      </c>
    </row>
    <row r="175" spans="1:11" s="10" customFormat="1" ht="15">
      <c r="A175" s="2">
        <v>167</v>
      </c>
      <c r="B175" s="7" t="s">
        <v>14</v>
      </c>
      <c r="C175" s="22">
        <f t="shared" si="54"/>
        <v>0</v>
      </c>
      <c r="D175" s="22">
        <v>0</v>
      </c>
      <c r="E175" s="38">
        <v>0</v>
      </c>
      <c r="F175" s="22">
        <v>0</v>
      </c>
      <c r="G175" s="22">
        <v>0</v>
      </c>
      <c r="H175" s="22">
        <v>0</v>
      </c>
      <c r="I175" s="22">
        <v>0</v>
      </c>
      <c r="J175" s="9"/>
      <c r="K175" s="9"/>
    </row>
    <row r="176" spans="1:11" s="10" customFormat="1" ht="15">
      <c r="A176" s="32">
        <v>168</v>
      </c>
      <c r="B176" s="7" t="s">
        <v>15</v>
      </c>
      <c r="C176" s="22">
        <f t="shared" si="54"/>
        <v>0</v>
      </c>
      <c r="D176" s="22">
        <v>0</v>
      </c>
      <c r="E176" s="38">
        <v>0</v>
      </c>
      <c r="F176" s="22">
        <v>0</v>
      </c>
      <c r="G176" s="22">
        <v>0</v>
      </c>
      <c r="H176" s="22">
        <v>0</v>
      </c>
      <c r="I176" s="22">
        <v>0</v>
      </c>
      <c r="J176" s="9"/>
      <c r="K176" s="9"/>
    </row>
    <row r="177" spans="1:11" s="10" customFormat="1" ht="15">
      <c r="A177" s="2">
        <v>169</v>
      </c>
      <c r="B177" s="7" t="s">
        <v>16</v>
      </c>
      <c r="C177" s="22">
        <f t="shared" si="54"/>
        <v>33801</v>
      </c>
      <c r="D177" s="22">
        <v>0</v>
      </c>
      <c r="E177" s="38">
        <v>33801</v>
      </c>
      <c r="F177" s="22">
        <v>0</v>
      </c>
      <c r="G177" s="22">
        <v>0</v>
      </c>
      <c r="H177" s="22">
        <v>0</v>
      </c>
      <c r="I177" s="22">
        <v>0</v>
      </c>
      <c r="J177" s="9"/>
      <c r="K177" s="9"/>
    </row>
    <row r="178" spans="1:11" s="10" customFormat="1" ht="15">
      <c r="A178" s="2">
        <v>170</v>
      </c>
      <c r="B178" s="7" t="s">
        <v>17</v>
      </c>
      <c r="C178" s="22">
        <f t="shared" si="54"/>
        <v>0</v>
      </c>
      <c r="D178" s="22">
        <v>0</v>
      </c>
      <c r="E178" s="38">
        <v>0</v>
      </c>
      <c r="F178" s="22">
        <v>0</v>
      </c>
      <c r="G178" s="22">
        <v>0</v>
      </c>
      <c r="H178" s="22">
        <v>0</v>
      </c>
      <c r="I178" s="22">
        <v>0</v>
      </c>
      <c r="J178" s="9"/>
      <c r="K178" s="9"/>
    </row>
    <row r="179" spans="1:11" s="10" customFormat="1" ht="105">
      <c r="A179" s="2">
        <v>171</v>
      </c>
      <c r="B179" s="6" t="s">
        <v>61</v>
      </c>
      <c r="C179" s="20">
        <f t="shared" si="54"/>
        <v>22400</v>
      </c>
      <c r="D179" s="20">
        <f t="shared" ref="D179:I179" si="57">SUM(D180:D183)</f>
        <v>0</v>
      </c>
      <c r="E179" s="37">
        <f t="shared" si="57"/>
        <v>22400</v>
      </c>
      <c r="F179" s="20">
        <f t="shared" si="57"/>
        <v>0</v>
      </c>
      <c r="G179" s="20">
        <f t="shared" si="57"/>
        <v>0</v>
      </c>
      <c r="H179" s="20">
        <f t="shared" si="57"/>
        <v>0</v>
      </c>
      <c r="I179" s="20">
        <f t="shared" si="57"/>
        <v>0</v>
      </c>
      <c r="J179" s="3">
        <v>26</v>
      </c>
      <c r="K179" s="3" t="s">
        <v>54</v>
      </c>
    </row>
    <row r="180" spans="1:11" s="10" customFormat="1" ht="15">
      <c r="A180" s="32">
        <v>172</v>
      </c>
      <c r="B180" s="7" t="s">
        <v>14</v>
      </c>
      <c r="C180" s="22">
        <f t="shared" si="54"/>
        <v>0</v>
      </c>
      <c r="D180" s="22">
        <v>0</v>
      </c>
      <c r="E180" s="38">
        <v>0</v>
      </c>
      <c r="F180" s="22">
        <v>0</v>
      </c>
      <c r="G180" s="22">
        <v>0</v>
      </c>
      <c r="H180" s="22">
        <v>0</v>
      </c>
      <c r="I180" s="22">
        <v>0</v>
      </c>
      <c r="J180" s="9"/>
      <c r="K180" s="9"/>
    </row>
    <row r="181" spans="1:11" s="10" customFormat="1" ht="15">
      <c r="A181" s="2">
        <v>173</v>
      </c>
      <c r="B181" s="7" t="s">
        <v>15</v>
      </c>
      <c r="C181" s="22">
        <f t="shared" si="54"/>
        <v>0</v>
      </c>
      <c r="D181" s="22">
        <v>0</v>
      </c>
      <c r="E181" s="38">
        <v>0</v>
      </c>
      <c r="F181" s="22">
        <v>0</v>
      </c>
      <c r="G181" s="22">
        <v>0</v>
      </c>
      <c r="H181" s="22">
        <v>0</v>
      </c>
      <c r="I181" s="22">
        <v>0</v>
      </c>
      <c r="J181" s="9"/>
      <c r="K181" s="9"/>
    </row>
    <row r="182" spans="1:11" s="10" customFormat="1" ht="15">
      <c r="A182" s="2">
        <v>174</v>
      </c>
      <c r="B182" s="7" t="s">
        <v>16</v>
      </c>
      <c r="C182" s="22">
        <f t="shared" si="54"/>
        <v>22400</v>
      </c>
      <c r="D182" s="22">
        <v>0</v>
      </c>
      <c r="E182" s="38">
        <v>22400</v>
      </c>
      <c r="F182" s="22">
        <v>0</v>
      </c>
      <c r="G182" s="22">
        <v>0</v>
      </c>
      <c r="H182" s="22">
        <v>0</v>
      </c>
      <c r="I182" s="22">
        <v>0</v>
      </c>
      <c r="J182" s="9"/>
      <c r="K182" s="9"/>
    </row>
    <row r="183" spans="1:11" s="10" customFormat="1" ht="15">
      <c r="A183" s="32">
        <v>175</v>
      </c>
      <c r="B183" s="7" t="s">
        <v>17</v>
      </c>
      <c r="C183" s="22">
        <f t="shared" si="54"/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9"/>
      <c r="K183" s="9"/>
    </row>
    <row r="184" spans="1:11" s="10" customFormat="1" ht="29.25" customHeight="1">
      <c r="A184" s="2">
        <v>176</v>
      </c>
      <c r="B184" s="47" t="s">
        <v>62</v>
      </c>
      <c r="C184" s="47"/>
      <c r="D184" s="47"/>
      <c r="E184" s="47"/>
      <c r="F184" s="47"/>
      <c r="G184" s="47"/>
      <c r="H184" s="47"/>
      <c r="I184" s="47"/>
      <c r="J184" s="47"/>
      <c r="K184" s="47"/>
    </row>
    <row r="185" spans="1:11" s="10" customFormat="1" ht="42.75">
      <c r="A185" s="32">
        <v>177</v>
      </c>
      <c r="B185" s="4" t="s">
        <v>157</v>
      </c>
      <c r="C185" s="14">
        <f t="shared" ref="C185:I185" si="58">C191</f>
        <v>78707703.939999998</v>
      </c>
      <c r="D185" s="14">
        <f t="shared" si="58"/>
        <v>16577803.379999999</v>
      </c>
      <c r="E185" s="14">
        <f t="shared" si="58"/>
        <v>13891336</v>
      </c>
      <c r="F185" s="14">
        <f t="shared" si="58"/>
        <v>13064464.560000001</v>
      </c>
      <c r="G185" s="14">
        <f t="shared" si="58"/>
        <v>11724700</v>
      </c>
      <c r="H185" s="14">
        <f t="shared" si="58"/>
        <v>11724700</v>
      </c>
      <c r="I185" s="14">
        <f t="shared" si="58"/>
        <v>11724700</v>
      </c>
      <c r="J185" s="36"/>
      <c r="K185" s="36"/>
    </row>
    <row r="186" spans="1:11" s="10" customFormat="1" ht="15">
      <c r="A186" s="2">
        <v>178</v>
      </c>
      <c r="B186" s="5" t="s">
        <v>14</v>
      </c>
      <c r="C186" s="19">
        <f t="shared" ref="C186:I189" si="59">C192</f>
        <v>0</v>
      </c>
      <c r="D186" s="19">
        <f t="shared" si="59"/>
        <v>0</v>
      </c>
      <c r="E186" s="19">
        <f t="shared" si="59"/>
        <v>0</v>
      </c>
      <c r="F186" s="19">
        <f t="shared" si="59"/>
        <v>0</v>
      </c>
      <c r="G186" s="19">
        <f t="shared" si="59"/>
        <v>0</v>
      </c>
      <c r="H186" s="19">
        <f t="shared" si="59"/>
        <v>0</v>
      </c>
      <c r="I186" s="19">
        <f t="shared" si="59"/>
        <v>0</v>
      </c>
      <c r="J186" s="36"/>
      <c r="K186" s="36"/>
    </row>
    <row r="187" spans="1:11" s="10" customFormat="1" ht="15">
      <c r="A187" s="2">
        <v>179</v>
      </c>
      <c r="B187" s="5" t="s">
        <v>15</v>
      </c>
      <c r="C187" s="19">
        <f t="shared" si="59"/>
        <v>56213100</v>
      </c>
      <c r="D187" s="19">
        <f t="shared" si="59"/>
        <v>9218000</v>
      </c>
      <c r="E187" s="19">
        <f t="shared" si="59"/>
        <v>9218000</v>
      </c>
      <c r="F187" s="19">
        <f t="shared" si="59"/>
        <v>9218000</v>
      </c>
      <c r="G187" s="19">
        <f t="shared" si="59"/>
        <v>9519700</v>
      </c>
      <c r="H187" s="19">
        <f t="shared" si="59"/>
        <v>9519700</v>
      </c>
      <c r="I187" s="19">
        <f t="shared" si="59"/>
        <v>9519700</v>
      </c>
      <c r="J187" s="36"/>
      <c r="K187" s="36"/>
    </row>
    <row r="188" spans="1:11" s="10" customFormat="1" ht="15">
      <c r="A188" s="2">
        <v>180</v>
      </c>
      <c r="B188" s="5" t="s">
        <v>16</v>
      </c>
      <c r="C188" s="19">
        <f t="shared" si="59"/>
        <v>22494603.939999998</v>
      </c>
      <c r="D188" s="19">
        <f t="shared" si="59"/>
        <v>7359803.3799999999</v>
      </c>
      <c r="E188" s="19">
        <f t="shared" si="59"/>
        <v>4673336</v>
      </c>
      <c r="F188" s="19">
        <f t="shared" si="59"/>
        <v>3846464.56</v>
      </c>
      <c r="G188" s="19">
        <f t="shared" si="59"/>
        <v>2205000</v>
      </c>
      <c r="H188" s="19">
        <f t="shared" si="59"/>
        <v>2205000</v>
      </c>
      <c r="I188" s="19">
        <f t="shared" si="59"/>
        <v>2205000</v>
      </c>
      <c r="J188" s="36"/>
      <c r="K188" s="36"/>
    </row>
    <row r="189" spans="1:11" s="10" customFormat="1" ht="15">
      <c r="A189" s="32">
        <v>181</v>
      </c>
      <c r="B189" s="5" t="s">
        <v>17</v>
      </c>
      <c r="C189" s="19">
        <f t="shared" si="59"/>
        <v>0</v>
      </c>
      <c r="D189" s="19">
        <f t="shared" si="59"/>
        <v>0</v>
      </c>
      <c r="E189" s="19">
        <f t="shared" si="59"/>
        <v>0</v>
      </c>
      <c r="F189" s="19">
        <f t="shared" si="59"/>
        <v>0</v>
      </c>
      <c r="G189" s="19">
        <f t="shared" si="59"/>
        <v>0</v>
      </c>
      <c r="H189" s="19">
        <f t="shared" si="59"/>
        <v>0</v>
      </c>
      <c r="I189" s="19">
        <f t="shared" si="59"/>
        <v>0</v>
      </c>
      <c r="J189" s="36"/>
      <c r="K189" s="36"/>
    </row>
    <row r="190" spans="1:11" s="10" customFormat="1" ht="15.75">
      <c r="A190" s="2">
        <v>182</v>
      </c>
      <c r="B190" s="40" t="s">
        <v>46</v>
      </c>
      <c r="C190" s="41"/>
      <c r="D190" s="41"/>
      <c r="E190" s="41"/>
      <c r="F190" s="41"/>
      <c r="G190" s="41"/>
      <c r="H190" s="41"/>
      <c r="I190" s="41"/>
      <c r="J190" s="41"/>
      <c r="K190" s="42"/>
    </row>
    <row r="191" spans="1:11" s="10" customFormat="1" ht="45">
      <c r="A191" s="2">
        <v>183</v>
      </c>
      <c r="B191" s="6" t="s">
        <v>148</v>
      </c>
      <c r="C191" s="20">
        <f t="shared" ref="C191:C200" si="60">SUM(D191:I191)</f>
        <v>78707703.939999998</v>
      </c>
      <c r="D191" s="20">
        <f t="shared" ref="D191:I191" si="61">SUM(D192:D195)</f>
        <v>16577803.379999999</v>
      </c>
      <c r="E191" s="20">
        <f t="shared" si="61"/>
        <v>13891336</v>
      </c>
      <c r="F191" s="20">
        <f t="shared" si="61"/>
        <v>13064464.560000001</v>
      </c>
      <c r="G191" s="20">
        <f t="shared" si="61"/>
        <v>11724700</v>
      </c>
      <c r="H191" s="20">
        <f t="shared" si="61"/>
        <v>11724700</v>
      </c>
      <c r="I191" s="20">
        <f t="shared" si="61"/>
        <v>11724700</v>
      </c>
      <c r="J191" s="12"/>
      <c r="K191" s="12"/>
    </row>
    <row r="192" spans="1:11" s="10" customFormat="1" ht="15">
      <c r="A192" s="2">
        <v>184</v>
      </c>
      <c r="B192" s="7" t="s">
        <v>14</v>
      </c>
      <c r="C192" s="22">
        <f t="shared" si="60"/>
        <v>0</v>
      </c>
      <c r="D192" s="22">
        <f t="shared" ref="D192:I192" si="62">D197</f>
        <v>0</v>
      </c>
      <c r="E192" s="22">
        <f t="shared" si="62"/>
        <v>0</v>
      </c>
      <c r="F192" s="22">
        <f t="shared" si="62"/>
        <v>0</v>
      </c>
      <c r="G192" s="22">
        <f t="shared" si="62"/>
        <v>0</v>
      </c>
      <c r="H192" s="22">
        <f t="shared" si="62"/>
        <v>0</v>
      </c>
      <c r="I192" s="22">
        <f t="shared" si="62"/>
        <v>0</v>
      </c>
      <c r="J192" s="12"/>
      <c r="K192" s="12"/>
    </row>
    <row r="193" spans="1:11" s="10" customFormat="1" ht="15">
      <c r="A193" s="32">
        <v>185</v>
      </c>
      <c r="B193" s="7" t="s">
        <v>15</v>
      </c>
      <c r="C193" s="22">
        <f t="shared" si="60"/>
        <v>56213100</v>
      </c>
      <c r="D193" s="22">
        <f t="shared" ref="D193:I195" si="63">D198</f>
        <v>9218000</v>
      </c>
      <c r="E193" s="22">
        <f t="shared" si="63"/>
        <v>9218000</v>
      </c>
      <c r="F193" s="22">
        <f t="shared" si="63"/>
        <v>9218000</v>
      </c>
      <c r="G193" s="22">
        <f t="shared" si="63"/>
        <v>9519700</v>
      </c>
      <c r="H193" s="22">
        <f t="shared" si="63"/>
        <v>9519700</v>
      </c>
      <c r="I193" s="22">
        <f t="shared" si="63"/>
        <v>9519700</v>
      </c>
      <c r="J193" s="12"/>
      <c r="K193" s="12"/>
    </row>
    <row r="194" spans="1:11" s="10" customFormat="1" ht="15">
      <c r="A194" s="2">
        <v>186</v>
      </c>
      <c r="B194" s="7" t="s">
        <v>16</v>
      </c>
      <c r="C194" s="22">
        <f t="shared" si="60"/>
        <v>22494603.939999998</v>
      </c>
      <c r="D194" s="22">
        <f t="shared" si="63"/>
        <v>7359803.3799999999</v>
      </c>
      <c r="E194" s="22">
        <f t="shared" si="63"/>
        <v>4673336</v>
      </c>
      <c r="F194" s="22">
        <f t="shared" si="63"/>
        <v>3846464.56</v>
      </c>
      <c r="G194" s="22">
        <f t="shared" si="63"/>
        <v>2205000</v>
      </c>
      <c r="H194" s="22">
        <f t="shared" si="63"/>
        <v>2205000</v>
      </c>
      <c r="I194" s="22">
        <f t="shared" si="63"/>
        <v>2205000</v>
      </c>
      <c r="J194" s="12"/>
      <c r="K194" s="12"/>
    </row>
    <row r="195" spans="1:11" s="10" customFormat="1" ht="15">
      <c r="A195" s="2">
        <v>187</v>
      </c>
      <c r="B195" s="7" t="s">
        <v>17</v>
      </c>
      <c r="C195" s="22">
        <f t="shared" si="60"/>
        <v>0</v>
      </c>
      <c r="D195" s="22">
        <f t="shared" si="63"/>
        <v>0</v>
      </c>
      <c r="E195" s="22">
        <f t="shared" si="63"/>
        <v>0</v>
      </c>
      <c r="F195" s="22">
        <f t="shared" si="63"/>
        <v>0</v>
      </c>
      <c r="G195" s="22">
        <f t="shared" si="63"/>
        <v>0</v>
      </c>
      <c r="H195" s="22">
        <f t="shared" si="63"/>
        <v>0</v>
      </c>
      <c r="I195" s="22">
        <f t="shared" si="63"/>
        <v>0</v>
      </c>
      <c r="J195" s="12"/>
      <c r="K195" s="12"/>
    </row>
    <row r="196" spans="1:11" s="10" customFormat="1" ht="75">
      <c r="A196" s="2">
        <v>188</v>
      </c>
      <c r="B196" s="6" t="s">
        <v>63</v>
      </c>
      <c r="C196" s="20">
        <f t="shared" si="60"/>
        <v>78707703.939999998</v>
      </c>
      <c r="D196" s="20">
        <f t="shared" ref="D196:I196" si="64">SUM(D197:D200)</f>
        <v>16577803.379999999</v>
      </c>
      <c r="E196" s="20">
        <f t="shared" si="64"/>
        <v>13891336</v>
      </c>
      <c r="F196" s="20">
        <f t="shared" si="64"/>
        <v>13064464.560000001</v>
      </c>
      <c r="G196" s="20">
        <f t="shared" si="64"/>
        <v>11724700</v>
      </c>
      <c r="H196" s="20">
        <f t="shared" si="64"/>
        <v>11724700</v>
      </c>
      <c r="I196" s="20">
        <f t="shared" si="64"/>
        <v>11724700</v>
      </c>
      <c r="J196" s="3">
        <v>29</v>
      </c>
      <c r="K196" s="3" t="s">
        <v>64</v>
      </c>
    </row>
    <row r="197" spans="1:11" s="10" customFormat="1" ht="15">
      <c r="A197" s="32">
        <v>189</v>
      </c>
      <c r="B197" s="7" t="s">
        <v>14</v>
      </c>
      <c r="C197" s="22">
        <f t="shared" si="60"/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3"/>
      <c r="K197" s="3"/>
    </row>
    <row r="198" spans="1:11" s="10" customFormat="1" ht="15">
      <c r="A198" s="2">
        <v>190</v>
      </c>
      <c r="B198" s="7" t="s">
        <v>15</v>
      </c>
      <c r="C198" s="22">
        <f t="shared" si="60"/>
        <v>56213100</v>
      </c>
      <c r="D198" s="22">
        <v>9218000</v>
      </c>
      <c r="E198" s="22">
        <v>9218000</v>
      </c>
      <c r="F198" s="22">
        <v>9218000</v>
      </c>
      <c r="G198" s="22">
        <v>9519700</v>
      </c>
      <c r="H198" s="22">
        <v>9519700</v>
      </c>
      <c r="I198" s="22">
        <v>9519700</v>
      </c>
      <c r="J198" s="9"/>
      <c r="K198" s="9"/>
    </row>
    <row r="199" spans="1:11" s="10" customFormat="1" ht="15">
      <c r="A199" s="2">
        <v>191</v>
      </c>
      <c r="B199" s="7" t="s">
        <v>16</v>
      </c>
      <c r="C199" s="22">
        <f t="shared" si="60"/>
        <v>22494603.939999998</v>
      </c>
      <c r="D199" s="22">
        <v>7359803.3799999999</v>
      </c>
      <c r="E199" s="38">
        <v>4673336</v>
      </c>
      <c r="F199" s="22">
        <v>3846464.56</v>
      </c>
      <c r="G199" s="22">
        <v>2205000</v>
      </c>
      <c r="H199" s="22">
        <v>2205000</v>
      </c>
      <c r="I199" s="22">
        <v>2205000</v>
      </c>
      <c r="J199" s="9"/>
      <c r="K199" s="9"/>
    </row>
    <row r="200" spans="1:11" s="10" customFormat="1" ht="15">
      <c r="A200" s="32">
        <v>192</v>
      </c>
      <c r="B200" s="7" t="s">
        <v>17</v>
      </c>
      <c r="C200" s="22">
        <f t="shared" si="60"/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3"/>
      <c r="K200" s="3"/>
    </row>
    <row r="201" spans="1:11" s="10" customFormat="1" ht="36.75" customHeight="1">
      <c r="A201" s="2">
        <v>193</v>
      </c>
      <c r="B201" s="47" t="s">
        <v>141</v>
      </c>
      <c r="C201" s="47"/>
      <c r="D201" s="47"/>
      <c r="E201" s="47"/>
      <c r="F201" s="47"/>
      <c r="G201" s="47"/>
      <c r="H201" s="47"/>
      <c r="I201" s="47"/>
      <c r="J201" s="47"/>
      <c r="K201" s="47"/>
    </row>
    <row r="202" spans="1:11" s="10" customFormat="1" ht="42.75">
      <c r="A202" s="2">
        <v>194</v>
      </c>
      <c r="B202" s="4" t="s">
        <v>150</v>
      </c>
      <c r="C202" s="29">
        <f>SUM(D202:I202)</f>
        <v>163151992.80000001</v>
      </c>
      <c r="D202" s="29">
        <f t="shared" ref="D202:I202" si="65">SUM(D203:D206)</f>
        <v>4764718.9399999995</v>
      </c>
      <c r="E202" s="29">
        <f t="shared" si="65"/>
        <v>15000800.810000001</v>
      </c>
      <c r="F202" s="29">
        <f t="shared" si="65"/>
        <v>10153928.050000001</v>
      </c>
      <c r="G202" s="29">
        <f t="shared" si="65"/>
        <v>35625545</v>
      </c>
      <c r="H202" s="29">
        <f t="shared" si="65"/>
        <v>49227000</v>
      </c>
      <c r="I202" s="29">
        <f t="shared" si="65"/>
        <v>48380000</v>
      </c>
      <c r="J202" s="36"/>
      <c r="K202" s="36"/>
    </row>
    <row r="203" spans="1:11" s="10" customFormat="1" ht="15">
      <c r="A203" s="2">
        <v>195</v>
      </c>
      <c r="B203" s="5" t="s">
        <v>14</v>
      </c>
      <c r="C203" s="19">
        <f>SUM(D203:I203)</f>
        <v>545431</v>
      </c>
      <c r="D203" s="19">
        <f t="shared" ref="D203:I203" si="66">D209+D227</f>
        <v>545431</v>
      </c>
      <c r="E203" s="19">
        <f t="shared" si="66"/>
        <v>0</v>
      </c>
      <c r="F203" s="19">
        <f t="shared" si="66"/>
        <v>0</v>
      </c>
      <c r="G203" s="19">
        <f t="shared" si="66"/>
        <v>0</v>
      </c>
      <c r="H203" s="19">
        <f t="shared" si="66"/>
        <v>0</v>
      </c>
      <c r="I203" s="19">
        <f t="shared" si="66"/>
        <v>0</v>
      </c>
      <c r="J203" s="36"/>
      <c r="K203" s="36"/>
    </row>
    <row r="204" spans="1:11" s="10" customFormat="1" ht="15">
      <c r="A204" s="32">
        <v>196</v>
      </c>
      <c r="B204" s="5" t="s">
        <v>15</v>
      </c>
      <c r="C204" s="19">
        <f>SUM(D204:I204)</f>
        <v>14282021</v>
      </c>
      <c r="D204" s="19">
        <f t="shared" ref="D204:I206" si="67">D210+D228</f>
        <v>1282021</v>
      </c>
      <c r="E204" s="19">
        <f t="shared" si="67"/>
        <v>0</v>
      </c>
      <c r="F204" s="19">
        <f t="shared" si="67"/>
        <v>0</v>
      </c>
      <c r="G204" s="19">
        <f t="shared" si="67"/>
        <v>1000000</v>
      </c>
      <c r="H204" s="19">
        <f t="shared" si="67"/>
        <v>10000000</v>
      </c>
      <c r="I204" s="19">
        <f t="shared" si="67"/>
        <v>2000000</v>
      </c>
      <c r="J204" s="36"/>
      <c r="K204" s="36"/>
    </row>
    <row r="205" spans="1:11" s="10" customFormat="1" ht="15">
      <c r="A205" s="2">
        <v>197</v>
      </c>
      <c r="B205" s="5" t="s">
        <v>16</v>
      </c>
      <c r="C205" s="19">
        <f>SUM(D205:I205)</f>
        <v>148324540.80000001</v>
      </c>
      <c r="D205" s="19">
        <f t="shared" si="67"/>
        <v>2937266.94</v>
      </c>
      <c r="E205" s="19">
        <f t="shared" si="67"/>
        <v>15000800.810000001</v>
      </c>
      <c r="F205" s="19">
        <f t="shared" si="67"/>
        <v>10153928.050000001</v>
      </c>
      <c r="G205" s="19">
        <f t="shared" si="67"/>
        <v>34625545</v>
      </c>
      <c r="H205" s="19">
        <f t="shared" si="67"/>
        <v>39227000</v>
      </c>
      <c r="I205" s="19">
        <f t="shared" si="67"/>
        <v>46380000</v>
      </c>
      <c r="J205" s="36"/>
      <c r="K205" s="36"/>
    </row>
    <row r="206" spans="1:11" s="10" customFormat="1" ht="15">
      <c r="A206" s="2">
        <v>198</v>
      </c>
      <c r="B206" s="5" t="s">
        <v>17</v>
      </c>
      <c r="C206" s="19">
        <f>SUM(D206:I206)</f>
        <v>0</v>
      </c>
      <c r="D206" s="19">
        <f t="shared" si="67"/>
        <v>0</v>
      </c>
      <c r="E206" s="19">
        <f t="shared" si="67"/>
        <v>0</v>
      </c>
      <c r="F206" s="19">
        <f t="shared" si="67"/>
        <v>0</v>
      </c>
      <c r="G206" s="19">
        <f t="shared" si="67"/>
        <v>0</v>
      </c>
      <c r="H206" s="19">
        <f t="shared" si="67"/>
        <v>0</v>
      </c>
      <c r="I206" s="19">
        <f t="shared" si="67"/>
        <v>0</v>
      </c>
      <c r="J206" s="36"/>
      <c r="K206" s="36"/>
    </row>
    <row r="207" spans="1:11" s="10" customFormat="1" ht="15.75">
      <c r="A207" s="2">
        <v>199</v>
      </c>
      <c r="B207" s="40" t="s">
        <v>65</v>
      </c>
      <c r="C207" s="41"/>
      <c r="D207" s="41"/>
      <c r="E207" s="41"/>
      <c r="F207" s="41"/>
      <c r="G207" s="41"/>
      <c r="H207" s="41"/>
      <c r="I207" s="41"/>
      <c r="J207" s="41"/>
      <c r="K207" s="42"/>
    </row>
    <row r="208" spans="1:11" s="10" customFormat="1" ht="45">
      <c r="A208" s="32">
        <v>200</v>
      </c>
      <c r="B208" s="6" t="s">
        <v>66</v>
      </c>
      <c r="C208" s="20">
        <f>SUM(D208:I208)</f>
        <v>9000000</v>
      </c>
      <c r="D208" s="20">
        <f t="shared" ref="D208:I208" si="68">SUM(D209:D212)</f>
        <v>0</v>
      </c>
      <c r="E208" s="20">
        <f t="shared" si="68"/>
        <v>0</v>
      </c>
      <c r="F208" s="20">
        <f t="shared" si="68"/>
        <v>0</v>
      </c>
      <c r="G208" s="20">
        <f t="shared" si="68"/>
        <v>0</v>
      </c>
      <c r="H208" s="20">
        <f t="shared" si="68"/>
        <v>9000000</v>
      </c>
      <c r="I208" s="20">
        <f t="shared" si="68"/>
        <v>0</v>
      </c>
      <c r="J208" s="3"/>
      <c r="K208" s="3"/>
    </row>
    <row r="209" spans="1:11" s="10" customFormat="1" ht="15">
      <c r="A209" s="2">
        <v>201</v>
      </c>
      <c r="B209" s="7" t="s">
        <v>14</v>
      </c>
      <c r="C209" s="22">
        <f>SUM(D209:I209)</f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3"/>
      <c r="K209" s="3"/>
    </row>
    <row r="210" spans="1:11" s="10" customFormat="1" ht="15">
      <c r="A210" s="2">
        <v>202</v>
      </c>
      <c r="B210" s="7" t="s">
        <v>15</v>
      </c>
      <c r="C210" s="22">
        <f>SUM(D210:I210)</f>
        <v>9000000</v>
      </c>
      <c r="D210" s="22">
        <v>0</v>
      </c>
      <c r="E210" s="22">
        <v>0</v>
      </c>
      <c r="F210" s="22">
        <v>0</v>
      </c>
      <c r="G210" s="22">
        <v>0</v>
      </c>
      <c r="H210" s="22">
        <v>9000000</v>
      </c>
      <c r="I210" s="22">
        <v>0</v>
      </c>
      <c r="J210" s="3"/>
      <c r="K210" s="3"/>
    </row>
    <row r="211" spans="1:11" s="10" customFormat="1" ht="15">
      <c r="A211" s="2">
        <v>203</v>
      </c>
      <c r="B211" s="7" t="s">
        <v>16</v>
      </c>
      <c r="C211" s="22">
        <f>SUM(D211:I211)</f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3"/>
      <c r="K211" s="3"/>
    </row>
    <row r="212" spans="1:11" s="10" customFormat="1" ht="15">
      <c r="A212" s="32">
        <v>204</v>
      </c>
      <c r="B212" s="7" t="s">
        <v>17</v>
      </c>
      <c r="C212" s="22">
        <f>SUM(D212:I212)</f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3"/>
      <c r="K212" s="3"/>
    </row>
    <row r="213" spans="1:11" s="10" customFormat="1" ht="21.75" customHeight="1">
      <c r="A213" s="2">
        <v>205</v>
      </c>
      <c r="B213" s="43" t="s">
        <v>67</v>
      </c>
      <c r="C213" s="43"/>
      <c r="D213" s="43"/>
      <c r="E213" s="43"/>
      <c r="F213" s="43"/>
      <c r="G213" s="43"/>
      <c r="H213" s="43"/>
      <c r="I213" s="43"/>
      <c r="J213" s="43"/>
      <c r="K213" s="43"/>
    </row>
    <row r="214" spans="1:11" s="10" customFormat="1" ht="66" customHeight="1">
      <c r="A214" s="2">
        <v>206</v>
      </c>
      <c r="B214" s="6" t="s">
        <v>68</v>
      </c>
      <c r="C214" s="20">
        <f>SUM(D214:I214)</f>
        <v>9000000</v>
      </c>
      <c r="D214" s="20">
        <f t="shared" ref="D214:I214" si="69">SUM(D215:D218)</f>
        <v>0</v>
      </c>
      <c r="E214" s="20">
        <f t="shared" si="69"/>
        <v>0</v>
      </c>
      <c r="F214" s="20">
        <f t="shared" si="69"/>
        <v>0</v>
      </c>
      <c r="G214" s="20">
        <f t="shared" si="69"/>
        <v>0</v>
      </c>
      <c r="H214" s="20">
        <f t="shared" si="69"/>
        <v>9000000</v>
      </c>
      <c r="I214" s="20">
        <f t="shared" si="69"/>
        <v>0</v>
      </c>
      <c r="J214" s="12"/>
      <c r="K214" s="12"/>
    </row>
    <row r="215" spans="1:11" s="10" customFormat="1" ht="15">
      <c r="A215" s="2">
        <v>207</v>
      </c>
      <c r="B215" s="7" t="s">
        <v>14</v>
      </c>
      <c r="C215" s="22">
        <f>SUM(D215:I215)</f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12"/>
      <c r="K215" s="12"/>
    </row>
    <row r="216" spans="1:11" s="10" customFormat="1" ht="15">
      <c r="A216" s="32">
        <v>208</v>
      </c>
      <c r="B216" s="7" t="s">
        <v>15</v>
      </c>
      <c r="C216" s="22">
        <f>SUM(D216:I216)</f>
        <v>9000000</v>
      </c>
      <c r="D216" s="22">
        <v>0</v>
      </c>
      <c r="E216" s="22">
        <v>0</v>
      </c>
      <c r="F216" s="22">
        <v>0</v>
      </c>
      <c r="G216" s="22">
        <v>0</v>
      </c>
      <c r="H216" s="22">
        <v>9000000</v>
      </c>
      <c r="I216" s="22">
        <v>0</v>
      </c>
      <c r="J216" s="12"/>
      <c r="K216" s="12"/>
    </row>
    <row r="217" spans="1:11" s="10" customFormat="1" ht="15">
      <c r="A217" s="2">
        <v>209</v>
      </c>
      <c r="B217" s="7" t="s">
        <v>16</v>
      </c>
      <c r="C217" s="22">
        <f>SUM(D217:I217)</f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12"/>
      <c r="K217" s="12"/>
    </row>
    <row r="218" spans="1:11" s="10" customFormat="1" ht="15">
      <c r="A218" s="2">
        <v>210</v>
      </c>
      <c r="B218" s="7" t="s">
        <v>17</v>
      </c>
      <c r="C218" s="22">
        <f>SUM(D218:I218)</f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12"/>
      <c r="K218" s="12"/>
    </row>
    <row r="219" spans="1:11" s="10" customFormat="1" ht="15.75">
      <c r="A219" s="2">
        <v>211</v>
      </c>
      <c r="B219" s="44" t="s">
        <v>69</v>
      </c>
      <c r="C219" s="45"/>
      <c r="D219" s="45"/>
      <c r="E219" s="45"/>
      <c r="F219" s="45"/>
      <c r="G219" s="45"/>
      <c r="H219" s="45"/>
      <c r="I219" s="45"/>
      <c r="J219" s="45"/>
      <c r="K219" s="46"/>
    </row>
    <row r="220" spans="1:11" s="10" customFormat="1" ht="33.75" customHeight="1">
      <c r="A220" s="32">
        <v>212</v>
      </c>
      <c r="B220" s="6" t="s">
        <v>70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3"/>
      <c r="K220" s="3"/>
    </row>
    <row r="221" spans="1:11" s="10" customFormat="1" ht="15">
      <c r="A221" s="2">
        <v>213</v>
      </c>
      <c r="B221" s="7" t="s">
        <v>14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3"/>
      <c r="K221" s="3"/>
    </row>
    <row r="222" spans="1:11" s="10" customFormat="1" ht="15">
      <c r="A222" s="2">
        <v>214</v>
      </c>
      <c r="B222" s="7" t="s">
        <v>15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3"/>
      <c r="K222" s="3"/>
    </row>
    <row r="223" spans="1:11" s="10" customFormat="1" ht="15">
      <c r="A223" s="2">
        <v>215</v>
      </c>
      <c r="B223" s="7" t="s">
        <v>16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3"/>
      <c r="K223" s="3"/>
    </row>
    <row r="224" spans="1:11" s="10" customFormat="1" ht="15">
      <c r="A224" s="32">
        <v>216</v>
      </c>
      <c r="B224" s="7" t="s">
        <v>17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3"/>
      <c r="K224" s="3"/>
    </row>
    <row r="225" spans="1:11" s="10" customFormat="1" ht="15.75">
      <c r="A225" s="2">
        <v>217</v>
      </c>
      <c r="B225" s="40" t="s">
        <v>21</v>
      </c>
      <c r="C225" s="41"/>
      <c r="D225" s="41"/>
      <c r="E225" s="41"/>
      <c r="F225" s="41"/>
      <c r="G225" s="41"/>
      <c r="H225" s="41"/>
      <c r="I225" s="41"/>
      <c r="J225" s="41"/>
      <c r="K225" s="42"/>
    </row>
    <row r="226" spans="1:11" s="10" customFormat="1" ht="33.75" customHeight="1">
      <c r="A226" s="2">
        <v>218</v>
      </c>
      <c r="B226" s="6" t="s">
        <v>22</v>
      </c>
      <c r="C226" s="20">
        <f t="shared" ref="C226:C240" si="70">SUM(D226:I226)</f>
        <v>154151992.80000001</v>
      </c>
      <c r="D226" s="20">
        <f t="shared" ref="D226:I226" si="71">SUM(D227:D230)</f>
        <v>4764718.9399999995</v>
      </c>
      <c r="E226" s="37">
        <f t="shared" si="71"/>
        <v>15000800.810000001</v>
      </c>
      <c r="F226" s="20">
        <f t="shared" si="71"/>
        <v>10153928.050000001</v>
      </c>
      <c r="G226" s="20">
        <f t="shared" si="71"/>
        <v>35625545</v>
      </c>
      <c r="H226" s="20">
        <f t="shared" si="71"/>
        <v>40227000</v>
      </c>
      <c r="I226" s="20">
        <f t="shared" si="71"/>
        <v>48380000</v>
      </c>
      <c r="J226" s="12"/>
      <c r="K226" s="12"/>
    </row>
    <row r="227" spans="1:11" s="10" customFormat="1" ht="15">
      <c r="A227" s="32">
        <v>219</v>
      </c>
      <c r="B227" s="7" t="s">
        <v>14</v>
      </c>
      <c r="C227" s="22">
        <f t="shared" si="70"/>
        <v>545431</v>
      </c>
      <c r="D227" s="22">
        <f t="shared" ref="D227:I227" si="72">D232+D237+D253+D390+D400</f>
        <v>545431</v>
      </c>
      <c r="E227" s="22">
        <f t="shared" si="72"/>
        <v>0</v>
      </c>
      <c r="F227" s="22">
        <f t="shared" si="72"/>
        <v>0</v>
      </c>
      <c r="G227" s="22">
        <f t="shared" si="72"/>
        <v>0</v>
      </c>
      <c r="H227" s="22">
        <f t="shared" si="72"/>
        <v>0</v>
      </c>
      <c r="I227" s="22">
        <f t="shared" si="72"/>
        <v>0</v>
      </c>
      <c r="J227" s="12"/>
      <c r="K227" s="12"/>
    </row>
    <row r="228" spans="1:11" s="10" customFormat="1" ht="15">
      <c r="A228" s="2">
        <v>220</v>
      </c>
      <c r="B228" s="7" t="s">
        <v>15</v>
      </c>
      <c r="C228" s="22">
        <f t="shared" si="70"/>
        <v>5282021</v>
      </c>
      <c r="D228" s="22">
        <f t="shared" ref="D228:I230" si="73">D233+D238+D254+D391+D401</f>
        <v>1282021</v>
      </c>
      <c r="E228" s="22">
        <f t="shared" si="73"/>
        <v>0</v>
      </c>
      <c r="F228" s="22">
        <f t="shared" si="73"/>
        <v>0</v>
      </c>
      <c r="G228" s="22">
        <f t="shared" si="73"/>
        <v>1000000</v>
      </c>
      <c r="H228" s="22">
        <f t="shared" si="73"/>
        <v>1000000</v>
      </c>
      <c r="I228" s="22">
        <f t="shared" si="73"/>
        <v>2000000</v>
      </c>
      <c r="J228" s="12"/>
      <c r="K228" s="12"/>
    </row>
    <row r="229" spans="1:11" s="10" customFormat="1" ht="15">
      <c r="A229" s="32">
        <v>221</v>
      </c>
      <c r="B229" s="7" t="s">
        <v>16</v>
      </c>
      <c r="C229" s="22">
        <f t="shared" si="70"/>
        <v>148324540.80000001</v>
      </c>
      <c r="D229" s="22">
        <f t="shared" si="73"/>
        <v>2937266.94</v>
      </c>
      <c r="E229" s="38">
        <f t="shared" si="73"/>
        <v>15000800.810000001</v>
      </c>
      <c r="F229" s="22">
        <f t="shared" si="73"/>
        <v>10153928.050000001</v>
      </c>
      <c r="G229" s="22">
        <f t="shared" si="73"/>
        <v>34625545</v>
      </c>
      <c r="H229" s="22">
        <f t="shared" si="73"/>
        <v>39227000</v>
      </c>
      <c r="I229" s="22">
        <f>I234+I239+I255+I392+I402</f>
        <v>46380000</v>
      </c>
      <c r="J229" s="12"/>
      <c r="K229" s="12"/>
    </row>
    <row r="230" spans="1:11" s="10" customFormat="1" ht="15">
      <c r="A230" s="2">
        <v>222</v>
      </c>
      <c r="B230" s="7" t="s">
        <v>17</v>
      </c>
      <c r="C230" s="22">
        <f t="shared" si="70"/>
        <v>0</v>
      </c>
      <c r="D230" s="22">
        <f t="shared" si="73"/>
        <v>0</v>
      </c>
      <c r="E230" s="22">
        <f t="shared" si="73"/>
        <v>0</v>
      </c>
      <c r="F230" s="22">
        <f t="shared" si="73"/>
        <v>0</v>
      </c>
      <c r="G230" s="22">
        <f t="shared" si="73"/>
        <v>0</v>
      </c>
      <c r="H230" s="22">
        <f t="shared" si="73"/>
        <v>0</v>
      </c>
      <c r="I230" s="22">
        <f t="shared" si="73"/>
        <v>0</v>
      </c>
      <c r="J230" s="12"/>
      <c r="K230" s="12"/>
    </row>
    <row r="231" spans="1:11" s="10" customFormat="1" ht="124.5" customHeight="1">
      <c r="A231" s="2">
        <v>223</v>
      </c>
      <c r="B231" s="6" t="s">
        <v>71</v>
      </c>
      <c r="C231" s="20">
        <f t="shared" si="70"/>
        <v>600000</v>
      </c>
      <c r="D231" s="20">
        <f t="shared" ref="D231:I231" si="74">SUM(D232:D235)</f>
        <v>0</v>
      </c>
      <c r="E231" s="20">
        <f t="shared" si="74"/>
        <v>0</v>
      </c>
      <c r="F231" s="20">
        <f t="shared" si="74"/>
        <v>0</v>
      </c>
      <c r="G231" s="20">
        <f t="shared" si="74"/>
        <v>600000</v>
      </c>
      <c r="H231" s="20">
        <f t="shared" si="74"/>
        <v>0</v>
      </c>
      <c r="I231" s="20">
        <f t="shared" si="74"/>
        <v>0</v>
      </c>
      <c r="J231" s="3">
        <v>30</v>
      </c>
      <c r="K231" s="3" t="s">
        <v>149</v>
      </c>
    </row>
    <row r="232" spans="1:11" s="10" customFormat="1" ht="15">
      <c r="A232" s="2">
        <v>224</v>
      </c>
      <c r="B232" s="7" t="s">
        <v>14</v>
      </c>
      <c r="C232" s="22">
        <f t="shared" si="70"/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3"/>
      <c r="K232" s="3"/>
    </row>
    <row r="233" spans="1:11" s="10" customFormat="1" ht="15">
      <c r="A233" s="32">
        <v>225</v>
      </c>
      <c r="B233" s="7" t="s">
        <v>15</v>
      </c>
      <c r="C233" s="22">
        <f t="shared" si="70"/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3"/>
      <c r="K233" s="3"/>
    </row>
    <row r="234" spans="1:11" s="10" customFormat="1" ht="15">
      <c r="A234" s="2">
        <v>226</v>
      </c>
      <c r="B234" s="7" t="s">
        <v>16</v>
      </c>
      <c r="C234" s="22">
        <f t="shared" si="70"/>
        <v>600000</v>
      </c>
      <c r="D234" s="22">
        <v>0</v>
      </c>
      <c r="E234" s="22">
        <v>0</v>
      </c>
      <c r="F234" s="22">
        <v>0</v>
      </c>
      <c r="G234" s="22">
        <v>600000</v>
      </c>
      <c r="H234" s="22">
        <v>0</v>
      </c>
      <c r="I234" s="22">
        <v>0</v>
      </c>
      <c r="J234" s="3"/>
      <c r="K234" s="3"/>
    </row>
    <row r="235" spans="1:11" s="10" customFormat="1" ht="15">
      <c r="A235" s="2">
        <v>227</v>
      </c>
      <c r="B235" s="7" t="s">
        <v>17</v>
      </c>
      <c r="C235" s="22">
        <f t="shared" si="70"/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3"/>
      <c r="K235" s="3"/>
    </row>
    <row r="236" spans="1:11" s="10" customFormat="1" ht="184.5" customHeight="1">
      <c r="A236" s="2">
        <v>228</v>
      </c>
      <c r="B236" s="6" t="s">
        <v>72</v>
      </c>
      <c r="C236" s="20">
        <f t="shared" si="70"/>
        <v>2474275</v>
      </c>
      <c r="D236" s="20">
        <f t="shared" ref="D236:I236" si="75">SUM(D237:D240)</f>
        <v>176735</v>
      </c>
      <c r="E236" s="20">
        <f t="shared" si="75"/>
        <v>597540</v>
      </c>
      <c r="F236" s="20">
        <f t="shared" si="75"/>
        <v>0</v>
      </c>
      <c r="G236" s="20">
        <f t="shared" si="75"/>
        <v>800000</v>
      </c>
      <c r="H236" s="20">
        <f t="shared" si="75"/>
        <v>600000</v>
      </c>
      <c r="I236" s="20">
        <f t="shared" si="75"/>
        <v>300000</v>
      </c>
      <c r="J236" s="3">
        <v>30</v>
      </c>
      <c r="K236" s="3" t="s">
        <v>49</v>
      </c>
    </row>
    <row r="237" spans="1:11" s="10" customFormat="1" ht="15">
      <c r="A237" s="32">
        <v>229</v>
      </c>
      <c r="B237" s="7" t="s">
        <v>14</v>
      </c>
      <c r="C237" s="20">
        <f t="shared" si="70"/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3"/>
      <c r="K237" s="3"/>
    </row>
    <row r="238" spans="1:11" s="10" customFormat="1" ht="15">
      <c r="A238" s="2">
        <v>230</v>
      </c>
      <c r="B238" s="7" t="s">
        <v>15</v>
      </c>
      <c r="C238" s="20">
        <f t="shared" si="70"/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3"/>
      <c r="K238" s="3"/>
    </row>
    <row r="239" spans="1:11" s="10" customFormat="1" ht="15">
      <c r="A239" s="2">
        <v>231</v>
      </c>
      <c r="B239" s="7" t="s">
        <v>16</v>
      </c>
      <c r="C239" s="20">
        <f t="shared" si="70"/>
        <v>2474275</v>
      </c>
      <c r="D239" s="22">
        <f t="shared" ref="D239:I239" si="76">SUM(D242:D251)</f>
        <v>176735</v>
      </c>
      <c r="E239" s="22">
        <f t="shared" si="76"/>
        <v>597540</v>
      </c>
      <c r="F239" s="22">
        <f t="shared" si="76"/>
        <v>0</v>
      </c>
      <c r="G239" s="22">
        <f t="shared" si="76"/>
        <v>800000</v>
      </c>
      <c r="H239" s="22">
        <f t="shared" si="76"/>
        <v>600000</v>
      </c>
      <c r="I239" s="22">
        <f t="shared" si="76"/>
        <v>300000</v>
      </c>
      <c r="J239" s="3"/>
      <c r="K239" s="3"/>
    </row>
    <row r="240" spans="1:11" s="10" customFormat="1" ht="15">
      <c r="A240" s="2">
        <v>232</v>
      </c>
      <c r="B240" s="7" t="s">
        <v>17</v>
      </c>
      <c r="C240" s="20">
        <f t="shared" si="70"/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3"/>
      <c r="K240" s="3"/>
    </row>
    <row r="241" spans="1:11" s="10" customFormat="1" ht="33" customHeight="1">
      <c r="A241" s="32">
        <v>233</v>
      </c>
      <c r="B241" s="27" t="s">
        <v>73</v>
      </c>
      <c r="C241" s="22"/>
      <c r="D241" s="22"/>
      <c r="E241" s="22"/>
      <c r="F241" s="22"/>
      <c r="G241" s="22"/>
      <c r="H241" s="22"/>
      <c r="I241" s="22"/>
      <c r="J241" s="3"/>
      <c r="K241" s="3"/>
    </row>
    <row r="242" spans="1:11" s="10" customFormat="1" ht="15">
      <c r="A242" s="2">
        <v>234</v>
      </c>
      <c r="B242" s="7" t="s">
        <v>74</v>
      </c>
      <c r="C242" s="22">
        <f>SUM(D242:I242)</f>
        <v>92821</v>
      </c>
      <c r="D242" s="22">
        <v>57821</v>
      </c>
      <c r="E242" s="38">
        <v>35000</v>
      </c>
      <c r="F242" s="22">
        <v>0</v>
      </c>
      <c r="G242" s="22">
        <v>0</v>
      </c>
      <c r="H242" s="22">
        <v>0</v>
      </c>
      <c r="I242" s="22">
        <v>0</v>
      </c>
      <c r="J242" s="3"/>
      <c r="K242" s="3"/>
    </row>
    <row r="243" spans="1:11" s="10" customFormat="1" ht="15">
      <c r="A243" s="2">
        <v>235</v>
      </c>
      <c r="B243" s="7" t="s">
        <v>75</v>
      </c>
      <c r="C243" s="22">
        <f t="shared" ref="C243:C251" si="77">SUM(D243:I243)</f>
        <v>300000</v>
      </c>
      <c r="D243" s="22">
        <v>0</v>
      </c>
      <c r="E243" s="38">
        <v>0</v>
      </c>
      <c r="F243" s="22">
        <v>0</v>
      </c>
      <c r="G243" s="22">
        <v>300000</v>
      </c>
      <c r="H243" s="22">
        <v>0</v>
      </c>
      <c r="I243" s="22">
        <v>0</v>
      </c>
      <c r="J243" s="3"/>
      <c r="K243" s="3"/>
    </row>
    <row r="244" spans="1:11" s="10" customFormat="1" ht="15">
      <c r="A244" s="32">
        <v>236</v>
      </c>
      <c r="B244" s="7" t="s">
        <v>76</v>
      </c>
      <c r="C244" s="22">
        <f t="shared" si="77"/>
        <v>400000</v>
      </c>
      <c r="D244" s="22">
        <v>0</v>
      </c>
      <c r="E244" s="38">
        <v>0</v>
      </c>
      <c r="F244" s="22">
        <v>0</v>
      </c>
      <c r="G244" s="22">
        <v>200000</v>
      </c>
      <c r="H244" s="22">
        <v>200000</v>
      </c>
      <c r="I244" s="22">
        <v>0</v>
      </c>
      <c r="J244" s="3"/>
      <c r="K244" s="3"/>
    </row>
    <row r="245" spans="1:11" s="10" customFormat="1" ht="15">
      <c r="A245" s="2">
        <v>237</v>
      </c>
      <c r="B245" s="7" t="s">
        <v>77</v>
      </c>
      <c r="C245" s="22">
        <f t="shared" si="77"/>
        <v>150000</v>
      </c>
      <c r="D245" s="22">
        <v>0</v>
      </c>
      <c r="E245" s="38">
        <v>0</v>
      </c>
      <c r="F245" s="22">
        <v>0</v>
      </c>
      <c r="G245" s="22">
        <v>150000</v>
      </c>
      <c r="H245" s="22">
        <v>0</v>
      </c>
      <c r="I245" s="22">
        <v>0</v>
      </c>
      <c r="J245" s="3"/>
      <c r="K245" s="3"/>
    </row>
    <row r="246" spans="1:11" s="10" customFormat="1" ht="15">
      <c r="A246" s="2">
        <v>238</v>
      </c>
      <c r="B246" s="7" t="s">
        <v>78</v>
      </c>
      <c r="C246" s="22">
        <f t="shared" si="77"/>
        <v>641454</v>
      </c>
      <c r="D246" s="22">
        <v>78914</v>
      </c>
      <c r="E246" s="38">
        <v>562540</v>
      </c>
      <c r="F246" s="22">
        <v>0</v>
      </c>
      <c r="G246" s="22">
        <v>0</v>
      </c>
      <c r="H246" s="22">
        <v>0</v>
      </c>
      <c r="I246" s="22">
        <v>0</v>
      </c>
      <c r="J246" s="3"/>
      <c r="K246" s="3"/>
    </row>
    <row r="247" spans="1:11" s="10" customFormat="1" ht="15">
      <c r="A247" s="2">
        <v>239</v>
      </c>
      <c r="B247" s="7" t="s">
        <v>79</v>
      </c>
      <c r="C247" s="22">
        <f t="shared" si="77"/>
        <v>40000</v>
      </c>
      <c r="D247" s="22">
        <v>40000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3"/>
      <c r="K247" s="3"/>
    </row>
    <row r="248" spans="1:11" s="10" customFormat="1" ht="15">
      <c r="A248" s="32">
        <v>240</v>
      </c>
      <c r="B248" s="7" t="s">
        <v>80</v>
      </c>
      <c r="C248" s="22">
        <f t="shared" si="77"/>
        <v>150000</v>
      </c>
      <c r="D248" s="22">
        <v>0</v>
      </c>
      <c r="E248" s="22">
        <v>0</v>
      </c>
      <c r="F248" s="22">
        <v>0</v>
      </c>
      <c r="G248" s="22">
        <v>150000</v>
      </c>
      <c r="H248" s="22">
        <v>0</v>
      </c>
      <c r="I248" s="22">
        <v>0</v>
      </c>
      <c r="J248" s="3"/>
      <c r="K248" s="3"/>
    </row>
    <row r="249" spans="1:11" s="10" customFormat="1" ht="15">
      <c r="A249" s="2">
        <v>241</v>
      </c>
      <c r="B249" s="7" t="s">
        <v>81</v>
      </c>
      <c r="C249" s="22">
        <f t="shared" si="77"/>
        <v>200000</v>
      </c>
      <c r="D249" s="22">
        <v>0</v>
      </c>
      <c r="E249" s="22">
        <v>0</v>
      </c>
      <c r="F249" s="22">
        <v>0</v>
      </c>
      <c r="G249" s="22">
        <v>0</v>
      </c>
      <c r="H249" s="22">
        <v>200000</v>
      </c>
      <c r="I249" s="22">
        <v>0</v>
      </c>
      <c r="J249" s="3"/>
      <c r="K249" s="3"/>
    </row>
    <row r="250" spans="1:11" s="10" customFormat="1" ht="15">
      <c r="A250" s="2">
        <v>242</v>
      </c>
      <c r="B250" s="7" t="s">
        <v>82</v>
      </c>
      <c r="C250" s="22">
        <f t="shared" si="77"/>
        <v>200000</v>
      </c>
      <c r="D250" s="22">
        <v>0</v>
      </c>
      <c r="E250" s="22">
        <v>0</v>
      </c>
      <c r="F250" s="22">
        <v>0</v>
      </c>
      <c r="G250" s="22">
        <v>0</v>
      </c>
      <c r="H250" s="22">
        <v>200000</v>
      </c>
      <c r="I250" s="22">
        <v>0</v>
      </c>
      <c r="J250" s="3"/>
      <c r="K250" s="3"/>
    </row>
    <row r="251" spans="1:11" s="10" customFormat="1" ht="15">
      <c r="A251" s="2">
        <v>243</v>
      </c>
      <c r="B251" s="7" t="s">
        <v>83</v>
      </c>
      <c r="C251" s="22">
        <f t="shared" si="77"/>
        <v>300000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300000</v>
      </c>
      <c r="J251" s="3"/>
      <c r="K251" s="3"/>
    </row>
    <row r="252" spans="1:11" s="10" customFormat="1" ht="165">
      <c r="A252" s="32">
        <v>244</v>
      </c>
      <c r="B252" s="6" t="s">
        <v>84</v>
      </c>
      <c r="C252" s="20">
        <f>SUM(D252:I252)</f>
        <v>147869465.80000001</v>
      </c>
      <c r="D252" s="20">
        <f t="shared" ref="D252:I252" si="78">SUM(D253:D256)</f>
        <v>3379731.94</v>
      </c>
      <c r="E252" s="20">
        <f t="shared" si="78"/>
        <v>14403260.810000001</v>
      </c>
      <c r="F252" s="20">
        <f t="shared" si="78"/>
        <v>10153928.050000001</v>
      </c>
      <c r="G252" s="20">
        <f t="shared" si="78"/>
        <v>34225545</v>
      </c>
      <c r="H252" s="20">
        <f t="shared" si="78"/>
        <v>39627000</v>
      </c>
      <c r="I252" s="20">
        <f t="shared" si="78"/>
        <v>46080000</v>
      </c>
      <c r="J252" s="3"/>
      <c r="K252" s="3" t="s">
        <v>85</v>
      </c>
    </row>
    <row r="253" spans="1:11" s="10" customFormat="1" ht="15">
      <c r="A253" s="2">
        <v>245</v>
      </c>
      <c r="B253" s="7" t="s">
        <v>14</v>
      </c>
      <c r="C253" s="22">
        <f>SUM(D253:I253)</f>
        <v>0</v>
      </c>
      <c r="D253" s="22">
        <f t="shared" ref="D253:I253" si="79">D259+D264+D269+D274+D279+D284+D289+D295+D300+D305+D310+D315+D320+D325+D330+D335+D340+D345+D350+D355+D360+D365+D370+D375+D380+D385</f>
        <v>0</v>
      </c>
      <c r="E253" s="22">
        <f t="shared" si="79"/>
        <v>0</v>
      </c>
      <c r="F253" s="22">
        <f t="shared" si="79"/>
        <v>0</v>
      </c>
      <c r="G253" s="22">
        <f t="shared" si="79"/>
        <v>0</v>
      </c>
      <c r="H253" s="22">
        <f t="shared" si="79"/>
        <v>0</v>
      </c>
      <c r="I253" s="22">
        <f t="shared" si="79"/>
        <v>0</v>
      </c>
      <c r="J253" s="3"/>
      <c r="K253" s="3"/>
    </row>
    <row r="254" spans="1:11" s="10" customFormat="1" ht="15">
      <c r="A254" s="2">
        <v>246</v>
      </c>
      <c r="B254" s="7" t="s">
        <v>15</v>
      </c>
      <c r="C254" s="22">
        <f>SUM(D254:I254)</f>
        <v>3769200</v>
      </c>
      <c r="D254" s="22">
        <f>D260+D265+D270+D275+D280+D285+D290+D296+D301+D306+D311+D316+D321+D326+D331+D336+D341+D346+D351+D356+D361+D366+D371+D376+D381+D386</f>
        <v>769200</v>
      </c>
      <c r="E254" s="22">
        <f t="shared" ref="E254:I255" si="80">E260+E265+E270+E275+E280+E285+E290+E296+E301+E306+E311+E316+E321+E326+E331+E336+E341+E346+E351+E356+E361+E366+E371+E376+E381+E386</f>
        <v>0</v>
      </c>
      <c r="F254" s="22">
        <f t="shared" si="80"/>
        <v>0</v>
      </c>
      <c r="G254" s="22">
        <f t="shared" si="80"/>
        <v>1000000</v>
      </c>
      <c r="H254" s="22">
        <f t="shared" si="80"/>
        <v>1000000</v>
      </c>
      <c r="I254" s="22">
        <f t="shared" si="80"/>
        <v>1000000</v>
      </c>
      <c r="J254" s="3"/>
      <c r="K254" s="3"/>
    </row>
    <row r="255" spans="1:11" s="10" customFormat="1" ht="15">
      <c r="A255" s="2">
        <v>247</v>
      </c>
      <c r="B255" s="7" t="s">
        <v>16</v>
      </c>
      <c r="C255" s="22">
        <f>SUM(D255:I255)</f>
        <v>144100265.80000001</v>
      </c>
      <c r="D255" s="22">
        <f>D261+D266+D271+D276+D281+D286+D291+D297+D302+D307+D312+D317+D322+D327+D332+D337+D342+D347+D352+D357+D362+D367+D372+D377+D382+D387</f>
        <v>2610531.94</v>
      </c>
      <c r="E255" s="22">
        <f t="shared" si="80"/>
        <v>14403260.810000001</v>
      </c>
      <c r="F255" s="22">
        <f t="shared" si="80"/>
        <v>10153928.050000001</v>
      </c>
      <c r="G255" s="22">
        <f t="shared" si="80"/>
        <v>33225545</v>
      </c>
      <c r="H255" s="22">
        <f t="shared" si="80"/>
        <v>38627000</v>
      </c>
      <c r="I255" s="22">
        <f t="shared" si="80"/>
        <v>45080000</v>
      </c>
      <c r="J255" s="3"/>
      <c r="K255" s="3"/>
    </row>
    <row r="256" spans="1:11" s="10" customFormat="1" ht="15">
      <c r="A256" s="32">
        <v>248</v>
      </c>
      <c r="B256" s="7" t="s">
        <v>17</v>
      </c>
      <c r="C256" s="22">
        <f>SUM(D256:I256)</f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3"/>
      <c r="K256" s="3"/>
    </row>
    <row r="257" spans="1:11" s="10" customFormat="1" ht="34.5" customHeight="1">
      <c r="A257" s="2">
        <v>249</v>
      </c>
      <c r="B257" s="28" t="s">
        <v>73</v>
      </c>
      <c r="C257" s="24"/>
      <c r="D257" s="24"/>
      <c r="E257" s="24"/>
      <c r="F257" s="24"/>
      <c r="G257" s="24"/>
      <c r="H257" s="24"/>
      <c r="I257" s="24"/>
      <c r="J257" s="12"/>
      <c r="K257" s="12"/>
    </row>
    <row r="258" spans="1:11" s="10" customFormat="1" ht="30">
      <c r="A258" s="2">
        <v>250</v>
      </c>
      <c r="B258" s="6" t="s">
        <v>86</v>
      </c>
      <c r="C258" s="20">
        <f t="shared" ref="C258:C291" si="81">SUM(D258:I258)</f>
        <v>17244560</v>
      </c>
      <c r="D258" s="20">
        <f t="shared" ref="D258:I258" si="82">SUM(D259:D262)</f>
        <v>0</v>
      </c>
      <c r="E258" s="20">
        <f t="shared" si="82"/>
        <v>10744560</v>
      </c>
      <c r="F258" s="20">
        <f t="shared" si="82"/>
        <v>0</v>
      </c>
      <c r="G258" s="20">
        <f t="shared" si="82"/>
        <v>1500000</v>
      </c>
      <c r="H258" s="20">
        <f t="shared" si="82"/>
        <v>5000000</v>
      </c>
      <c r="I258" s="20">
        <f t="shared" si="82"/>
        <v>0</v>
      </c>
      <c r="J258" s="3" t="s">
        <v>87</v>
      </c>
      <c r="K258" s="3" t="s">
        <v>142</v>
      </c>
    </row>
    <row r="259" spans="1:11" s="10" customFormat="1" ht="15">
      <c r="A259" s="2">
        <v>251</v>
      </c>
      <c r="B259" s="7" t="s">
        <v>14</v>
      </c>
      <c r="C259" s="20">
        <f t="shared" si="81"/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9"/>
      <c r="K259" s="9"/>
    </row>
    <row r="260" spans="1:11" s="10" customFormat="1" ht="15">
      <c r="A260" s="32">
        <v>252</v>
      </c>
      <c r="B260" s="7" t="s">
        <v>15</v>
      </c>
      <c r="C260" s="20">
        <f t="shared" si="81"/>
        <v>0</v>
      </c>
      <c r="D260" s="22">
        <v>0</v>
      </c>
      <c r="E260" s="38">
        <v>0</v>
      </c>
      <c r="F260" s="22">
        <v>0</v>
      </c>
      <c r="G260" s="22">
        <v>0</v>
      </c>
      <c r="H260" s="22">
        <v>0</v>
      </c>
      <c r="I260" s="22">
        <v>0</v>
      </c>
      <c r="J260" s="9"/>
      <c r="K260" s="9"/>
    </row>
    <row r="261" spans="1:11" s="10" customFormat="1" ht="15">
      <c r="A261" s="2">
        <v>253</v>
      </c>
      <c r="B261" s="7" t="s">
        <v>16</v>
      </c>
      <c r="C261" s="20">
        <f t="shared" si="81"/>
        <v>17244560</v>
      </c>
      <c r="D261" s="22">
        <v>0</v>
      </c>
      <c r="E261" s="38">
        <v>10744560</v>
      </c>
      <c r="F261" s="22">
        <v>0</v>
      </c>
      <c r="G261" s="22">
        <v>1500000</v>
      </c>
      <c r="H261" s="22">
        <v>5000000</v>
      </c>
      <c r="I261" s="22">
        <v>0</v>
      </c>
      <c r="J261" s="9"/>
      <c r="K261" s="9"/>
    </row>
    <row r="262" spans="1:11" s="10" customFormat="1" ht="15">
      <c r="A262" s="2">
        <v>254</v>
      </c>
      <c r="B262" s="7" t="s">
        <v>17</v>
      </c>
      <c r="C262" s="20">
        <f t="shared" si="81"/>
        <v>0</v>
      </c>
      <c r="D262" s="22">
        <v>0</v>
      </c>
      <c r="E262" s="38">
        <v>0</v>
      </c>
      <c r="F262" s="22">
        <v>0</v>
      </c>
      <c r="G262" s="22">
        <v>0</v>
      </c>
      <c r="H262" s="22">
        <v>0</v>
      </c>
      <c r="I262" s="22">
        <v>0</v>
      </c>
      <c r="J262" s="9"/>
      <c r="K262" s="9"/>
    </row>
    <row r="263" spans="1:11" s="10" customFormat="1" ht="30">
      <c r="A263" s="2">
        <v>255</v>
      </c>
      <c r="B263" s="6" t="s">
        <v>88</v>
      </c>
      <c r="C263" s="20">
        <f t="shared" si="81"/>
        <v>12191900</v>
      </c>
      <c r="D263" s="20">
        <f t="shared" ref="D263:I263" si="83">SUM(D264:D267)</f>
        <v>0</v>
      </c>
      <c r="E263" s="37">
        <f t="shared" si="83"/>
        <v>0</v>
      </c>
      <c r="F263" s="20">
        <f t="shared" si="83"/>
        <v>1991900</v>
      </c>
      <c r="G263" s="20">
        <f t="shared" si="83"/>
        <v>3200000</v>
      </c>
      <c r="H263" s="20">
        <f t="shared" si="83"/>
        <v>3000000</v>
      </c>
      <c r="I263" s="20">
        <f t="shared" si="83"/>
        <v>4000000</v>
      </c>
      <c r="J263" s="3" t="s">
        <v>87</v>
      </c>
      <c r="K263" s="3" t="s">
        <v>143</v>
      </c>
    </row>
    <row r="264" spans="1:11" s="10" customFormat="1" ht="15">
      <c r="A264" s="32">
        <v>256</v>
      </c>
      <c r="B264" s="7" t="s">
        <v>14</v>
      </c>
      <c r="C264" s="22">
        <f t="shared" si="81"/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9"/>
      <c r="K264" s="9"/>
    </row>
    <row r="265" spans="1:11" s="10" customFormat="1" ht="15">
      <c r="A265" s="2">
        <v>257</v>
      </c>
      <c r="B265" s="7" t="s">
        <v>15</v>
      </c>
      <c r="C265" s="22">
        <f t="shared" si="81"/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9"/>
      <c r="K265" s="9"/>
    </row>
    <row r="266" spans="1:11" s="10" customFormat="1" ht="15">
      <c r="A266" s="2">
        <v>258</v>
      </c>
      <c r="B266" s="7" t="s">
        <v>16</v>
      </c>
      <c r="C266" s="22">
        <f t="shared" si="81"/>
        <v>12191900</v>
      </c>
      <c r="D266" s="22">
        <v>0</v>
      </c>
      <c r="E266" s="22">
        <v>0</v>
      </c>
      <c r="F266" s="22">
        <v>1991900</v>
      </c>
      <c r="G266" s="22">
        <v>3200000</v>
      </c>
      <c r="H266" s="22">
        <v>3000000</v>
      </c>
      <c r="I266" s="22">
        <v>4000000</v>
      </c>
      <c r="J266" s="9"/>
      <c r="K266" s="9"/>
    </row>
    <row r="267" spans="1:11" s="10" customFormat="1" ht="15">
      <c r="A267" s="2">
        <v>259</v>
      </c>
      <c r="B267" s="7" t="s">
        <v>17</v>
      </c>
      <c r="C267" s="22">
        <f t="shared" si="81"/>
        <v>0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9"/>
      <c r="K267" s="9"/>
    </row>
    <row r="268" spans="1:11" s="10" customFormat="1" ht="30">
      <c r="A268" s="32">
        <v>260</v>
      </c>
      <c r="B268" s="6" t="s">
        <v>89</v>
      </c>
      <c r="C268" s="20">
        <f t="shared" si="81"/>
        <v>10981642.120000001</v>
      </c>
      <c r="D268" s="20">
        <f t="shared" ref="D268:I268" si="84">SUM(D269:D272)</f>
        <v>97642.12</v>
      </c>
      <c r="E268" s="20">
        <f t="shared" si="84"/>
        <v>0</v>
      </c>
      <c r="F268" s="20">
        <f t="shared" si="84"/>
        <v>2626455</v>
      </c>
      <c r="G268" s="20">
        <f t="shared" si="84"/>
        <v>2625545</v>
      </c>
      <c r="H268" s="20">
        <f t="shared" si="84"/>
        <v>3632000</v>
      </c>
      <c r="I268" s="20">
        <f t="shared" si="84"/>
        <v>2000000</v>
      </c>
      <c r="J268" s="3" t="s">
        <v>87</v>
      </c>
      <c r="K268" s="3" t="s">
        <v>144</v>
      </c>
    </row>
    <row r="269" spans="1:11" s="10" customFormat="1" ht="15">
      <c r="A269" s="2">
        <v>261</v>
      </c>
      <c r="B269" s="7" t="s">
        <v>14</v>
      </c>
      <c r="C269" s="22">
        <f t="shared" si="81"/>
        <v>0</v>
      </c>
      <c r="D269" s="22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9"/>
      <c r="K269" s="9"/>
    </row>
    <row r="270" spans="1:11" s="10" customFormat="1" ht="15">
      <c r="A270" s="2">
        <v>262</v>
      </c>
      <c r="B270" s="7" t="s">
        <v>15</v>
      </c>
      <c r="C270" s="22">
        <f t="shared" si="81"/>
        <v>0</v>
      </c>
      <c r="D270" s="22">
        <v>0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9"/>
      <c r="K270" s="9"/>
    </row>
    <row r="271" spans="1:11" s="10" customFormat="1" ht="15">
      <c r="A271" s="2">
        <v>263</v>
      </c>
      <c r="B271" s="7" t="s">
        <v>16</v>
      </c>
      <c r="C271" s="22">
        <f t="shared" si="81"/>
        <v>10981642.120000001</v>
      </c>
      <c r="D271" s="22">
        <v>97642.12</v>
      </c>
      <c r="E271" s="22">
        <v>0</v>
      </c>
      <c r="F271" s="22">
        <v>2626455</v>
      </c>
      <c r="G271" s="22">
        <v>2625545</v>
      </c>
      <c r="H271" s="22">
        <v>3632000</v>
      </c>
      <c r="I271" s="22">
        <v>2000000</v>
      </c>
      <c r="J271" s="9"/>
      <c r="K271" s="9"/>
    </row>
    <row r="272" spans="1:11" s="10" customFormat="1" ht="15">
      <c r="A272" s="32">
        <v>264</v>
      </c>
      <c r="B272" s="7" t="s">
        <v>17</v>
      </c>
      <c r="C272" s="22">
        <f t="shared" si="81"/>
        <v>0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9"/>
      <c r="K272" s="9"/>
    </row>
    <row r="273" spans="1:11" s="10" customFormat="1" ht="30">
      <c r="A273" s="2">
        <v>265</v>
      </c>
      <c r="B273" s="6" t="s">
        <v>90</v>
      </c>
      <c r="C273" s="20">
        <f t="shared" si="81"/>
        <v>6810400.8099999996</v>
      </c>
      <c r="D273" s="20">
        <f t="shared" ref="D273:I273" si="85">SUM(D274:D277)</f>
        <v>0</v>
      </c>
      <c r="E273" s="20">
        <f t="shared" si="85"/>
        <v>310400.81</v>
      </c>
      <c r="F273" s="20">
        <f t="shared" si="85"/>
        <v>0</v>
      </c>
      <c r="G273" s="20">
        <f t="shared" si="85"/>
        <v>4700000</v>
      </c>
      <c r="H273" s="20">
        <f t="shared" si="85"/>
        <v>1800000</v>
      </c>
      <c r="I273" s="20">
        <f t="shared" si="85"/>
        <v>0</v>
      </c>
      <c r="J273" s="3" t="s">
        <v>87</v>
      </c>
      <c r="K273" s="3" t="s">
        <v>145</v>
      </c>
    </row>
    <row r="274" spans="1:11" s="10" customFormat="1" ht="15">
      <c r="A274" s="2">
        <v>266</v>
      </c>
      <c r="B274" s="7" t="s">
        <v>14</v>
      </c>
      <c r="C274" s="22">
        <f t="shared" si="81"/>
        <v>0</v>
      </c>
      <c r="D274" s="22">
        <v>0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9"/>
      <c r="K274" s="9"/>
    </row>
    <row r="275" spans="1:11" s="10" customFormat="1" ht="15">
      <c r="A275" s="2">
        <v>267</v>
      </c>
      <c r="B275" s="7" t="s">
        <v>15</v>
      </c>
      <c r="C275" s="22">
        <f t="shared" si="81"/>
        <v>1000000</v>
      </c>
      <c r="D275" s="22">
        <v>0</v>
      </c>
      <c r="E275" s="22">
        <v>0</v>
      </c>
      <c r="F275" s="22">
        <v>0</v>
      </c>
      <c r="G275" s="22">
        <v>1000000</v>
      </c>
      <c r="H275" s="22">
        <v>0</v>
      </c>
      <c r="I275" s="22">
        <v>0</v>
      </c>
      <c r="J275" s="9"/>
      <c r="K275" s="9"/>
    </row>
    <row r="276" spans="1:11" s="10" customFormat="1" ht="15">
      <c r="A276" s="32">
        <v>268</v>
      </c>
      <c r="B276" s="7" t="s">
        <v>16</v>
      </c>
      <c r="C276" s="22">
        <f t="shared" si="81"/>
        <v>5810400.8100000005</v>
      </c>
      <c r="D276" s="22">
        <v>0</v>
      </c>
      <c r="E276" s="22">
        <v>310400.81</v>
      </c>
      <c r="F276" s="22">
        <v>0</v>
      </c>
      <c r="G276" s="22">
        <v>3700000</v>
      </c>
      <c r="H276" s="22">
        <v>1800000</v>
      </c>
      <c r="I276" s="22">
        <v>0</v>
      </c>
      <c r="J276" s="9"/>
      <c r="K276" s="9"/>
    </row>
    <row r="277" spans="1:11" s="10" customFormat="1" ht="15">
      <c r="A277" s="2">
        <v>269</v>
      </c>
      <c r="B277" s="7" t="s">
        <v>17</v>
      </c>
      <c r="C277" s="22">
        <f t="shared" si="81"/>
        <v>0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9"/>
      <c r="K277" s="9"/>
    </row>
    <row r="278" spans="1:11" s="10" customFormat="1" ht="30">
      <c r="A278" s="2">
        <v>270</v>
      </c>
      <c r="B278" s="6" t="s">
        <v>91</v>
      </c>
      <c r="C278" s="20">
        <f t="shared" si="81"/>
        <v>14295452.33</v>
      </c>
      <c r="D278" s="20">
        <f t="shared" ref="D278:I278" si="86">SUM(D279:D282)</f>
        <v>695452.33</v>
      </c>
      <c r="E278" s="20">
        <f t="shared" si="86"/>
        <v>0</v>
      </c>
      <c r="F278" s="20">
        <f t="shared" si="86"/>
        <v>0</v>
      </c>
      <c r="G278" s="20">
        <f t="shared" si="86"/>
        <v>1800000</v>
      </c>
      <c r="H278" s="20">
        <f t="shared" si="86"/>
        <v>4800000</v>
      </c>
      <c r="I278" s="20">
        <f t="shared" si="86"/>
        <v>7000000</v>
      </c>
      <c r="J278" s="3" t="s">
        <v>87</v>
      </c>
      <c r="K278" s="3" t="s">
        <v>146</v>
      </c>
    </row>
    <row r="279" spans="1:11" s="10" customFormat="1" ht="15">
      <c r="A279" s="2">
        <v>271</v>
      </c>
      <c r="B279" s="7" t="s">
        <v>14</v>
      </c>
      <c r="C279" s="22">
        <f t="shared" si="81"/>
        <v>0</v>
      </c>
      <c r="D279" s="22">
        <v>0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9"/>
      <c r="K279" s="9"/>
    </row>
    <row r="280" spans="1:11" s="10" customFormat="1" ht="15">
      <c r="A280" s="32">
        <v>272</v>
      </c>
      <c r="B280" s="7" t="s">
        <v>15</v>
      </c>
      <c r="C280" s="22">
        <f t="shared" si="81"/>
        <v>2000000</v>
      </c>
      <c r="D280" s="22">
        <v>0</v>
      </c>
      <c r="E280" s="22">
        <v>0</v>
      </c>
      <c r="F280" s="22">
        <v>0</v>
      </c>
      <c r="G280" s="22">
        <v>0</v>
      </c>
      <c r="H280" s="22">
        <v>1000000</v>
      </c>
      <c r="I280" s="22">
        <v>1000000</v>
      </c>
      <c r="J280" s="9"/>
      <c r="K280" s="9"/>
    </row>
    <row r="281" spans="1:11" s="10" customFormat="1" ht="15">
      <c r="A281" s="2">
        <v>273</v>
      </c>
      <c r="B281" s="7" t="s">
        <v>16</v>
      </c>
      <c r="C281" s="22">
        <f t="shared" si="81"/>
        <v>12295452.33</v>
      </c>
      <c r="D281" s="22">
        <v>695452.33</v>
      </c>
      <c r="E281" s="22">
        <v>0</v>
      </c>
      <c r="F281" s="22">
        <v>0</v>
      </c>
      <c r="G281" s="22">
        <v>1800000</v>
      </c>
      <c r="H281" s="22">
        <v>3800000</v>
      </c>
      <c r="I281" s="22">
        <v>6000000</v>
      </c>
      <c r="J281" s="9"/>
      <c r="K281" s="9"/>
    </row>
    <row r="282" spans="1:11" s="10" customFormat="1" ht="15">
      <c r="A282" s="2">
        <v>274</v>
      </c>
      <c r="B282" s="7" t="s">
        <v>17</v>
      </c>
      <c r="C282" s="22">
        <f t="shared" si="81"/>
        <v>0</v>
      </c>
      <c r="D282" s="22">
        <v>0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9"/>
      <c r="K282" s="9"/>
    </row>
    <row r="283" spans="1:11" s="10" customFormat="1" ht="30">
      <c r="A283" s="32">
        <v>275</v>
      </c>
      <c r="B283" s="6" t="s">
        <v>92</v>
      </c>
      <c r="C283" s="20">
        <f t="shared" si="81"/>
        <v>7949924</v>
      </c>
      <c r="D283" s="20">
        <f t="shared" ref="D283:I283" si="87">SUM(D284:D287)</f>
        <v>0</v>
      </c>
      <c r="E283" s="20">
        <f t="shared" si="87"/>
        <v>1369924</v>
      </c>
      <c r="F283" s="20">
        <f t="shared" si="87"/>
        <v>0</v>
      </c>
      <c r="G283" s="20">
        <f t="shared" si="87"/>
        <v>1300000</v>
      </c>
      <c r="H283" s="20">
        <f t="shared" si="87"/>
        <v>1300000</v>
      </c>
      <c r="I283" s="20">
        <f t="shared" si="87"/>
        <v>3980000</v>
      </c>
      <c r="J283" s="3" t="s">
        <v>87</v>
      </c>
      <c r="K283" s="3" t="s">
        <v>147</v>
      </c>
    </row>
    <row r="284" spans="1:11" s="10" customFormat="1" ht="15">
      <c r="A284" s="2">
        <v>276</v>
      </c>
      <c r="B284" s="7" t="s">
        <v>14</v>
      </c>
      <c r="C284" s="22">
        <f t="shared" si="81"/>
        <v>0</v>
      </c>
      <c r="D284" s="22">
        <v>0</v>
      </c>
      <c r="E284" s="22">
        <v>0</v>
      </c>
      <c r="F284" s="22">
        <v>0</v>
      </c>
      <c r="G284" s="22">
        <v>0</v>
      </c>
      <c r="H284" s="22">
        <v>0</v>
      </c>
      <c r="I284" s="22">
        <v>0</v>
      </c>
      <c r="J284" s="9"/>
      <c r="K284" s="9"/>
    </row>
    <row r="285" spans="1:11" s="10" customFormat="1" ht="15">
      <c r="A285" s="2">
        <v>277</v>
      </c>
      <c r="B285" s="7" t="s">
        <v>15</v>
      </c>
      <c r="C285" s="22">
        <f t="shared" si="81"/>
        <v>0</v>
      </c>
      <c r="D285" s="22">
        <v>0</v>
      </c>
      <c r="E285" s="38">
        <v>0</v>
      </c>
      <c r="F285" s="22">
        <v>0</v>
      </c>
      <c r="G285" s="22">
        <v>0</v>
      </c>
      <c r="H285" s="22">
        <v>0</v>
      </c>
      <c r="I285" s="22">
        <v>0</v>
      </c>
      <c r="J285" s="9"/>
      <c r="K285" s="9"/>
    </row>
    <row r="286" spans="1:11" s="10" customFormat="1" ht="15">
      <c r="A286" s="2">
        <v>278</v>
      </c>
      <c r="B286" s="7" t="s">
        <v>16</v>
      </c>
      <c r="C286" s="22">
        <f t="shared" si="81"/>
        <v>7949924</v>
      </c>
      <c r="D286" s="22">
        <v>0</v>
      </c>
      <c r="E286" s="38">
        <f>1277064+92860</f>
        <v>1369924</v>
      </c>
      <c r="F286" s="22">
        <v>0</v>
      </c>
      <c r="G286" s="22">
        <v>1300000</v>
      </c>
      <c r="H286" s="22">
        <v>1300000</v>
      </c>
      <c r="I286" s="22">
        <v>3980000</v>
      </c>
      <c r="J286" s="9"/>
      <c r="K286" s="9"/>
    </row>
    <row r="287" spans="1:11" s="10" customFormat="1" ht="23.25" customHeight="1">
      <c r="A287" s="32">
        <v>279</v>
      </c>
      <c r="B287" s="7" t="s">
        <v>17</v>
      </c>
      <c r="C287" s="22">
        <f t="shared" si="81"/>
        <v>0</v>
      </c>
      <c r="D287" s="22">
        <v>0</v>
      </c>
      <c r="E287" s="38">
        <v>0</v>
      </c>
      <c r="F287" s="22">
        <v>0</v>
      </c>
      <c r="G287" s="22">
        <v>0</v>
      </c>
      <c r="H287" s="22">
        <v>0</v>
      </c>
      <c r="I287" s="22">
        <v>0</v>
      </c>
      <c r="J287" s="9"/>
      <c r="K287" s="9"/>
    </row>
    <row r="288" spans="1:11" s="10" customFormat="1" ht="51" customHeight="1">
      <c r="A288" s="2">
        <v>280</v>
      </c>
      <c r="B288" s="6" t="s">
        <v>93</v>
      </c>
      <c r="C288" s="20">
        <f t="shared" si="81"/>
        <v>6799530.2200000007</v>
      </c>
      <c r="D288" s="20">
        <f t="shared" ref="D288:I288" si="88">D289+D290+D291+D293</f>
        <v>2586637.4900000002</v>
      </c>
      <c r="E288" s="37">
        <f t="shared" si="88"/>
        <v>0</v>
      </c>
      <c r="F288" s="20">
        <f t="shared" si="88"/>
        <v>912892.73</v>
      </c>
      <c r="G288" s="20">
        <f t="shared" si="88"/>
        <v>800000</v>
      </c>
      <c r="H288" s="20">
        <f t="shared" si="88"/>
        <v>500000</v>
      </c>
      <c r="I288" s="20">
        <f t="shared" si="88"/>
        <v>2000000</v>
      </c>
      <c r="J288" s="3" t="s">
        <v>87</v>
      </c>
      <c r="K288" s="3" t="s">
        <v>94</v>
      </c>
    </row>
    <row r="289" spans="1:11" s="10" customFormat="1" ht="15">
      <c r="A289" s="2">
        <v>281</v>
      </c>
      <c r="B289" s="7" t="s">
        <v>14</v>
      </c>
      <c r="C289" s="20">
        <f t="shared" si="81"/>
        <v>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9"/>
      <c r="K289" s="9"/>
    </row>
    <row r="290" spans="1:11" s="10" customFormat="1" ht="15">
      <c r="A290" s="2">
        <v>282</v>
      </c>
      <c r="B290" s="7" t="s">
        <v>15</v>
      </c>
      <c r="C290" s="20">
        <f t="shared" si="81"/>
        <v>769200</v>
      </c>
      <c r="D290" s="22">
        <v>769200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9"/>
      <c r="K290" s="9"/>
    </row>
    <row r="291" spans="1:11" s="10" customFormat="1" ht="15">
      <c r="A291" s="32">
        <v>283</v>
      </c>
      <c r="B291" s="7" t="s">
        <v>95</v>
      </c>
      <c r="C291" s="20">
        <f t="shared" si="81"/>
        <v>6030330.2199999997</v>
      </c>
      <c r="D291" s="22">
        <v>1817437.49</v>
      </c>
      <c r="E291" s="22">
        <v>0</v>
      </c>
      <c r="F291" s="22">
        <v>912892.73</v>
      </c>
      <c r="G291" s="22">
        <v>800000</v>
      </c>
      <c r="H291" s="22">
        <v>500000</v>
      </c>
      <c r="I291" s="22">
        <v>2000000</v>
      </c>
      <c r="J291" s="9"/>
      <c r="K291" s="9"/>
    </row>
    <row r="292" spans="1:11" s="10" customFormat="1" ht="135">
      <c r="A292" s="2">
        <v>284</v>
      </c>
      <c r="B292" s="7" t="s">
        <v>96</v>
      </c>
      <c r="C292" s="22">
        <v>625108.12</v>
      </c>
      <c r="D292" s="22">
        <v>625108.12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9"/>
      <c r="K292" s="9"/>
    </row>
    <row r="293" spans="1:11" s="10" customFormat="1" ht="15">
      <c r="A293" s="2">
        <v>285</v>
      </c>
      <c r="B293" s="7" t="s">
        <v>17</v>
      </c>
      <c r="C293" s="22">
        <v>0</v>
      </c>
      <c r="D293" s="22">
        <v>0</v>
      </c>
      <c r="E293" s="22">
        <v>0</v>
      </c>
      <c r="F293" s="22">
        <v>0</v>
      </c>
      <c r="G293" s="22">
        <v>0</v>
      </c>
      <c r="H293" s="22">
        <v>0</v>
      </c>
      <c r="I293" s="22">
        <v>0</v>
      </c>
      <c r="J293" s="9"/>
      <c r="K293" s="9"/>
    </row>
    <row r="294" spans="1:11" s="10" customFormat="1" ht="35.25" customHeight="1">
      <c r="A294" s="2">
        <v>286</v>
      </c>
      <c r="B294" s="6" t="s">
        <v>97</v>
      </c>
      <c r="C294" s="20">
        <f t="shared" ref="C294:C325" si="89">SUM(D294:I294)</f>
        <v>3745000</v>
      </c>
      <c r="D294" s="20">
        <f t="shared" ref="D294:I294" si="90">SUM(D295:D298)</f>
        <v>0</v>
      </c>
      <c r="E294" s="20">
        <f t="shared" si="90"/>
        <v>0</v>
      </c>
      <c r="F294" s="20">
        <f t="shared" si="90"/>
        <v>0</v>
      </c>
      <c r="G294" s="20">
        <f t="shared" si="90"/>
        <v>0</v>
      </c>
      <c r="H294" s="20">
        <f t="shared" si="90"/>
        <v>2145000</v>
      </c>
      <c r="I294" s="20">
        <f t="shared" si="90"/>
        <v>1600000</v>
      </c>
      <c r="J294" s="3">
        <v>30</v>
      </c>
      <c r="K294" s="3" t="s">
        <v>98</v>
      </c>
    </row>
    <row r="295" spans="1:11" s="10" customFormat="1" ht="15">
      <c r="A295" s="32">
        <v>287</v>
      </c>
      <c r="B295" s="7" t="s">
        <v>14</v>
      </c>
      <c r="C295" s="22">
        <f t="shared" si="89"/>
        <v>0</v>
      </c>
      <c r="D295" s="22">
        <v>0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9"/>
      <c r="K295" s="9"/>
    </row>
    <row r="296" spans="1:11" s="10" customFormat="1" ht="15">
      <c r="A296" s="2">
        <v>288</v>
      </c>
      <c r="B296" s="7" t="s">
        <v>15</v>
      </c>
      <c r="C296" s="22">
        <f t="shared" si="89"/>
        <v>0</v>
      </c>
      <c r="D296" s="22">
        <v>0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9"/>
      <c r="K296" s="9"/>
    </row>
    <row r="297" spans="1:11" s="10" customFormat="1" ht="15">
      <c r="A297" s="2">
        <v>289</v>
      </c>
      <c r="B297" s="7" t="s">
        <v>16</v>
      </c>
      <c r="C297" s="22">
        <f t="shared" si="89"/>
        <v>3745000</v>
      </c>
      <c r="D297" s="22">
        <v>0</v>
      </c>
      <c r="E297" s="22">
        <v>0</v>
      </c>
      <c r="F297" s="22">
        <v>0</v>
      </c>
      <c r="G297" s="22">
        <v>0</v>
      </c>
      <c r="H297" s="22">
        <v>2145000</v>
      </c>
      <c r="I297" s="22">
        <v>1600000</v>
      </c>
      <c r="J297" s="9"/>
      <c r="K297" s="9"/>
    </row>
    <row r="298" spans="1:11" s="10" customFormat="1" ht="15">
      <c r="A298" s="2">
        <v>290</v>
      </c>
      <c r="B298" s="7" t="s">
        <v>17</v>
      </c>
      <c r="C298" s="22">
        <f t="shared" si="89"/>
        <v>0</v>
      </c>
      <c r="D298" s="22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9"/>
      <c r="K298" s="9"/>
    </row>
    <row r="299" spans="1:11" s="10" customFormat="1" ht="35.25" customHeight="1">
      <c r="A299" s="32">
        <v>291</v>
      </c>
      <c r="B299" s="6" t="s">
        <v>99</v>
      </c>
      <c r="C299" s="20">
        <f t="shared" si="89"/>
        <v>11359723</v>
      </c>
      <c r="D299" s="20">
        <f t="shared" ref="D299:I299" si="91">SUM(D300:D303)</f>
        <v>0</v>
      </c>
      <c r="E299" s="20">
        <f t="shared" si="91"/>
        <v>1978376</v>
      </c>
      <c r="F299" s="20">
        <f t="shared" si="91"/>
        <v>1381347</v>
      </c>
      <c r="G299" s="20">
        <f t="shared" si="91"/>
        <v>3000000</v>
      </c>
      <c r="H299" s="20">
        <f t="shared" si="91"/>
        <v>3000000</v>
      </c>
      <c r="I299" s="20">
        <f t="shared" si="91"/>
        <v>2000000</v>
      </c>
      <c r="J299" s="3">
        <v>30</v>
      </c>
      <c r="K299" s="3" t="s">
        <v>100</v>
      </c>
    </row>
    <row r="300" spans="1:11" s="10" customFormat="1" ht="15">
      <c r="A300" s="2">
        <v>292</v>
      </c>
      <c r="B300" s="7" t="s">
        <v>14</v>
      </c>
      <c r="C300" s="22">
        <f t="shared" si="89"/>
        <v>0</v>
      </c>
      <c r="D300" s="22">
        <v>0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9"/>
      <c r="K300" s="9"/>
    </row>
    <row r="301" spans="1:11" s="10" customFormat="1" ht="15">
      <c r="A301" s="2">
        <v>293</v>
      </c>
      <c r="B301" s="7" t="s">
        <v>15</v>
      </c>
      <c r="C301" s="22">
        <f t="shared" si="89"/>
        <v>0</v>
      </c>
      <c r="D301" s="22">
        <v>0</v>
      </c>
      <c r="E301" s="38">
        <v>0</v>
      </c>
      <c r="F301" s="22">
        <v>0</v>
      </c>
      <c r="G301" s="22">
        <v>0</v>
      </c>
      <c r="H301" s="22">
        <v>0</v>
      </c>
      <c r="I301" s="22">
        <v>0</v>
      </c>
      <c r="J301" s="9"/>
      <c r="K301" s="9"/>
    </row>
    <row r="302" spans="1:11" s="10" customFormat="1" ht="15">
      <c r="A302" s="2">
        <v>294</v>
      </c>
      <c r="B302" s="7" t="s">
        <v>16</v>
      </c>
      <c r="C302" s="22">
        <f t="shared" si="89"/>
        <v>11359723</v>
      </c>
      <c r="D302" s="22">
        <v>0</v>
      </c>
      <c r="E302" s="38">
        <v>1978376</v>
      </c>
      <c r="F302" s="22">
        <v>1381347</v>
      </c>
      <c r="G302" s="22">
        <v>3000000</v>
      </c>
      <c r="H302" s="22">
        <v>3000000</v>
      </c>
      <c r="I302" s="22">
        <v>2000000</v>
      </c>
      <c r="J302" s="9"/>
      <c r="K302" s="9"/>
    </row>
    <row r="303" spans="1:11" s="10" customFormat="1" ht="15">
      <c r="A303" s="32">
        <v>295</v>
      </c>
      <c r="B303" s="7" t="s">
        <v>17</v>
      </c>
      <c r="C303" s="22">
        <f t="shared" si="89"/>
        <v>0</v>
      </c>
      <c r="D303" s="22">
        <v>0</v>
      </c>
      <c r="E303" s="38">
        <v>0</v>
      </c>
      <c r="F303" s="22">
        <v>0</v>
      </c>
      <c r="G303" s="22">
        <v>0</v>
      </c>
      <c r="H303" s="22">
        <v>0</v>
      </c>
      <c r="I303" s="22">
        <v>0</v>
      </c>
      <c r="J303" s="9"/>
      <c r="K303" s="9"/>
    </row>
    <row r="304" spans="1:11" s="10" customFormat="1" ht="30">
      <c r="A304" s="2">
        <v>296</v>
      </c>
      <c r="B304" s="6" t="s">
        <v>101</v>
      </c>
      <c r="C304" s="20">
        <f t="shared" si="89"/>
        <v>1200000</v>
      </c>
      <c r="D304" s="20">
        <f t="shared" ref="D304:I304" si="92">SUM(D305:D308)</f>
        <v>0</v>
      </c>
      <c r="E304" s="37">
        <f t="shared" si="92"/>
        <v>0</v>
      </c>
      <c r="F304" s="20">
        <f t="shared" si="92"/>
        <v>0</v>
      </c>
      <c r="G304" s="20">
        <f t="shared" si="92"/>
        <v>200000</v>
      </c>
      <c r="H304" s="20">
        <f t="shared" si="92"/>
        <v>0</v>
      </c>
      <c r="I304" s="20">
        <f t="shared" si="92"/>
        <v>1000000</v>
      </c>
      <c r="J304" s="3">
        <v>30</v>
      </c>
      <c r="K304" s="3" t="s">
        <v>102</v>
      </c>
    </row>
    <row r="305" spans="1:11" s="10" customFormat="1" ht="15">
      <c r="A305" s="2">
        <v>297</v>
      </c>
      <c r="B305" s="7" t="s">
        <v>14</v>
      </c>
      <c r="C305" s="22">
        <f t="shared" si="89"/>
        <v>0</v>
      </c>
      <c r="D305" s="22">
        <v>0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9"/>
      <c r="K305" s="9"/>
    </row>
    <row r="306" spans="1:11" s="10" customFormat="1" ht="15">
      <c r="A306" s="2">
        <v>298</v>
      </c>
      <c r="B306" s="7" t="s">
        <v>15</v>
      </c>
      <c r="C306" s="22">
        <f t="shared" si="89"/>
        <v>0</v>
      </c>
      <c r="D306" s="22">
        <v>0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9"/>
      <c r="K306" s="9"/>
    </row>
    <row r="307" spans="1:11" s="10" customFormat="1" ht="15">
      <c r="A307" s="32">
        <v>299</v>
      </c>
      <c r="B307" s="7" t="s">
        <v>16</v>
      </c>
      <c r="C307" s="22">
        <f t="shared" si="89"/>
        <v>1200000</v>
      </c>
      <c r="D307" s="22">
        <v>0</v>
      </c>
      <c r="E307" s="22">
        <v>0</v>
      </c>
      <c r="F307" s="22">
        <v>0</v>
      </c>
      <c r="G307" s="22">
        <v>200000</v>
      </c>
      <c r="H307" s="22">
        <v>0</v>
      </c>
      <c r="I307" s="22">
        <v>1000000</v>
      </c>
      <c r="J307" s="9"/>
      <c r="K307" s="9"/>
    </row>
    <row r="308" spans="1:11" s="10" customFormat="1" ht="18.75" customHeight="1">
      <c r="A308" s="2">
        <v>300</v>
      </c>
      <c r="B308" s="7" t="s">
        <v>17</v>
      </c>
      <c r="C308" s="22">
        <f t="shared" si="89"/>
        <v>0</v>
      </c>
      <c r="D308" s="22">
        <v>0</v>
      </c>
      <c r="E308" s="22">
        <v>0</v>
      </c>
      <c r="F308" s="22">
        <v>0</v>
      </c>
      <c r="G308" s="22">
        <v>0</v>
      </c>
      <c r="H308" s="22">
        <v>0</v>
      </c>
      <c r="I308" s="22">
        <v>0</v>
      </c>
      <c r="J308" s="9"/>
      <c r="K308" s="9"/>
    </row>
    <row r="309" spans="1:11" s="10" customFormat="1" ht="30">
      <c r="A309" s="2">
        <v>301</v>
      </c>
      <c r="B309" s="6" t="s">
        <v>103</v>
      </c>
      <c r="C309" s="20">
        <f t="shared" si="89"/>
        <v>2000000</v>
      </c>
      <c r="D309" s="20">
        <f t="shared" ref="D309:I309" si="93">SUM(D310:D313)</f>
        <v>0</v>
      </c>
      <c r="E309" s="20">
        <f t="shared" si="93"/>
        <v>0</v>
      </c>
      <c r="F309" s="20">
        <f t="shared" si="93"/>
        <v>0</v>
      </c>
      <c r="G309" s="20">
        <f t="shared" si="93"/>
        <v>0</v>
      </c>
      <c r="H309" s="20">
        <f t="shared" si="93"/>
        <v>2000000</v>
      </c>
      <c r="I309" s="20">
        <f t="shared" si="93"/>
        <v>0</v>
      </c>
      <c r="J309" s="3">
        <v>30</v>
      </c>
      <c r="K309" s="3" t="s">
        <v>104</v>
      </c>
    </row>
    <row r="310" spans="1:11" s="10" customFormat="1" ht="15">
      <c r="A310" s="32">
        <v>302</v>
      </c>
      <c r="B310" s="7" t="s">
        <v>14</v>
      </c>
      <c r="C310" s="22">
        <f t="shared" si="89"/>
        <v>0</v>
      </c>
      <c r="D310" s="22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9"/>
      <c r="K310" s="9"/>
    </row>
    <row r="311" spans="1:11" s="10" customFormat="1" ht="15">
      <c r="A311" s="2">
        <v>303</v>
      </c>
      <c r="B311" s="7" t="s">
        <v>15</v>
      </c>
      <c r="C311" s="22">
        <f t="shared" si="89"/>
        <v>0</v>
      </c>
      <c r="D311" s="22">
        <v>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9"/>
      <c r="K311" s="9"/>
    </row>
    <row r="312" spans="1:11" s="10" customFormat="1" ht="15">
      <c r="A312" s="32">
        <v>304</v>
      </c>
      <c r="B312" s="7" t="s">
        <v>16</v>
      </c>
      <c r="C312" s="22">
        <f t="shared" si="89"/>
        <v>2000000</v>
      </c>
      <c r="D312" s="22">
        <v>0</v>
      </c>
      <c r="E312" s="22">
        <v>0</v>
      </c>
      <c r="F312" s="22">
        <v>0</v>
      </c>
      <c r="G312" s="22">
        <v>0</v>
      </c>
      <c r="H312" s="22">
        <v>2000000</v>
      </c>
      <c r="I312" s="22">
        <v>0</v>
      </c>
      <c r="J312" s="9"/>
      <c r="K312" s="9"/>
    </row>
    <row r="313" spans="1:11" s="10" customFormat="1" ht="15">
      <c r="A313" s="2">
        <v>305</v>
      </c>
      <c r="B313" s="7" t="s">
        <v>17</v>
      </c>
      <c r="C313" s="22">
        <f t="shared" si="89"/>
        <v>0</v>
      </c>
      <c r="D313" s="22">
        <v>0</v>
      </c>
      <c r="E313" s="22">
        <v>0</v>
      </c>
      <c r="F313" s="22">
        <v>0</v>
      </c>
      <c r="G313" s="22">
        <v>0</v>
      </c>
      <c r="H313" s="22">
        <v>0</v>
      </c>
      <c r="I313" s="22">
        <v>0</v>
      </c>
      <c r="J313" s="9"/>
      <c r="K313" s="9"/>
    </row>
    <row r="314" spans="1:11" s="10" customFormat="1" ht="30">
      <c r="A314" s="2">
        <v>306</v>
      </c>
      <c r="B314" s="6" t="s">
        <v>105</v>
      </c>
      <c r="C314" s="20">
        <f t="shared" si="89"/>
        <v>5700000</v>
      </c>
      <c r="D314" s="20">
        <f t="shared" ref="D314:I314" si="94">SUM(D315:D318)</f>
        <v>0</v>
      </c>
      <c r="E314" s="20">
        <f t="shared" si="94"/>
        <v>0</v>
      </c>
      <c r="F314" s="20">
        <f t="shared" si="94"/>
        <v>0</v>
      </c>
      <c r="G314" s="20">
        <f t="shared" si="94"/>
        <v>2000000</v>
      </c>
      <c r="H314" s="20">
        <f t="shared" si="94"/>
        <v>1500000</v>
      </c>
      <c r="I314" s="20">
        <f t="shared" si="94"/>
        <v>2200000</v>
      </c>
      <c r="J314" s="3">
        <v>30</v>
      </c>
      <c r="K314" s="3" t="s">
        <v>106</v>
      </c>
    </row>
    <row r="315" spans="1:11" s="10" customFormat="1" ht="15">
      <c r="A315" s="2">
        <v>307</v>
      </c>
      <c r="B315" s="7" t="s">
        <v>14</v>
      </c>
      <c r="C315" s="22">
        <f t="shared" si="89"/>
        <v>0</v>
      </c>
      <c r="D315" s="22">
        <v>0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9"/>
      <c r="K315" s="9"/>
    </row>
    <row r="316" spans="1:11" s="10" customFormat="1" ht="15">
      <c r="A316" s="32">
        <v>308</v>
      </c>
      <c r="B316" s="7" t="s">
        <v>15</v>
      </c>
      <c r="C316" s="22">
        <f t="shared" si="89"/>
        <v>0</v>
      </c>
      <c r="D316" s="22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9"/>
      <c r="K316" s="9"/>
    </row>
    <row r="317" spans="1:11" s="10" customFormat="1" ht="15">
      <c r="A317" s="2">
        <v>309</v>
      </c>
      <c r="B317" s="7" t="s">
        <v>16</v>
      </c>
      <c r="C317" s="22">
        <f t="shared" si="89"/>
        <v>5700000</v>
      </c>
      <c r="D317" s="22">
        <v>0</v>
      </c>
      <c r="E317" s="22">
        <v>0</v>
      </c>
      <c r="F317" s="22">
        <v>0</v>
      </c>
      <c r="G317" s="22">
        <v>2000000</v>
      </c>
      <c r="H317" s="22">
        <v>1500000</v>
      </c>
      <c r="I317" s="22">
        <v>2200000</v>
      </c>
      <c r="J317" s="9"/>
      <c r="K317" s="9"/>
    </row>
    <row r="318" spans="1:11" s="10" customFormat="1" ht="15">
      <c r="A318" s="2">
        <v>310</v>
      </c>
      <c r="B318" s="7" t="s">
        <v>17</v>
      </c>
      <c r="C318" s="22">
        <f t="shared" si="89"/>
        <v>0</v>
      </c>
      <c r="D318" s="22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9"/>
      <c r="K318" s="9"/>
    </row>
    <row r="319" spans="1:11" s="10" customFormat="1" ht="30">
      <c r="A319" s="2">
        <v>311</v>
      </c>
      <c r="B319" s="6" t="s">
        <v>107</v>
      </c>
      <c r="C319" s="20">
        <f t="shared" si="89"/>
        <v>4020889.3200000003</v>
      </c>
      <c r="D319" s="20">
        <f t="shared" ref="D319:I319" si="95">SUM(D320:D323)</f>
        <v>0</v>
      </c>
      <c r="E319" s="20">
        <f t="shared" si="95"/>
        <v>0</v>
      </c>
      <c r="F319" s="20">
        <f t="shared" si="95"/>
        <v>2020889.32</v>
      </c>
      <c r="G319" s="20">
        <f t="shared" si="95"/>
        <v>0</v>
      </c>
      <c r="H319" s="20">
        <f t="shared" si="95"/>
        <v>2000000</v>
      </c>
      <c r="I319" s="20">
        <f t="shared" si="95"/>
        <v>0</v>
      </c>
      <c r="J319" s="3">
        <v>30</v>
      </c>
      <c r="K319" s="3" t="s">
        <v>108</v>
      </c>
    </row>
    <row r="320" spans="1:11" s="10" customFormat="1" ht="15">
      <c r="A320" s="32">
        <v>312</v>
      </c>
      <c r="B320" s="7" t="s">
        <v>14</v>
      </c>
      <c r="C320" s="22">
        <f t="shared" si="89"/>
        <v>0</v>
      </c>
      <c r="D320" s="22">
        <v>0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9"/>
      <c r="K320" s="9"/>
    </row>
    <row r="321" spans="1:11" s="10" customFormat="1" ht="15">
      <c r="A321" s="2">
        <v>313</v>
      </c>
      <c r="B321" s="7" t="s">
        <v>15</v>
      </c>
      <c r="C321" s="22">
        <f t="shared" si="89"/>
        <v>0</v>
      </c>
      <c r="D321" s="22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9"/>
      <c r="K321" s="9"/>
    </row>
    <row r="322" spans="1:11" s="10" customFormat="1" ht="15">
      <c r="A322" s="2">
        <v>314</v>
      </c>
      <c r="B322" s="7" t="s">
        <v>16</v>
      </c>
      <c r="C322" s="22">
        <f t="shared" si="89"/>
        <v>4020889.3200000003</v>
      </c>
      <c r="D322" s="22">
        <v>0</v>
      </c>
      <c r="E322" s="22">
        <v>0</v>
      </c>
      <c r="F322" s="22">
        <v>2020889.32</v>
      </c>
      <c r="G322" s="22">
        <v>0</v>
      </c>
      <c r="H322" s="22">
        <v>2000000</v>
      </c>
      <c r="I322" s="22">
        <v>0</v>
      </c>
      <c r="J322" s="9"/>
      <c r="K322" s="9"/>
    </row>
    <row r="323" spans="1:11" s="10" customFormat="1" ht="15">
      <c r="A323" s="2">
        <v>315</v>
      </c>
      <c r="B323" s="7" t="s">
        <v>17</v>
      </c>
      <c r="C323" s="22">
        <f t="shared" si="89"/>
        <v>0</v>
      </c>
      <c r="D323" s="22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9"/>
      <c r="K323" s="9"/>
    </row>
    <row r="324" spans="1:11" s="10" customFormat="1" ht="30">
      <c r="A324" s="32">
        <v>316</v>
      </c>
      <c r="B324" s="6" t="s">
        <v>109</v>
      </c>
      <c r="C324" s="20">
        <f t="shared" si="89"/>
        <v>3600000</v>
      </c>
      <c r="D324" s="20">
        <f t="shared" ref="D324:I324" si="96">SUM(D325:D328)</f>
        <v>0</v>
      </c>
      <c r="E324" s="20">
        <f t="shared" si="96"/>
        <v>0</v>
      </c>
      <c r="F324" s="20">
        <f t="shared" si="96"/>
        <v>0</v>
      </c>
      <c r="G324" s="20">
        <f t="shared" si="96"/>
        <v>0</v>
      </c>
      <c r="H324" s="20">
        <f t="shared" si="96"/>
        <v>0</v>
      </c>
      <c r="I324" s="20">
        <f t="shared" si="96"/>
        <v>3600000</v>
      </c>
      <c r="J324" s="3">
        <v>30</v>
      </c>
      <c r="K324" s="3" t="s">
        <v>110</v>
      </c>
    </row>
    <row r="325" spans="1:11" s="10" customFormat="1" ht="15">
      <c r="A325" s="2">
        <v>317</v>
      </c>
      <c r="B325" s="7" t="s">
        <v>14</v>
      </c>
      <c r="C325" s="22">
        <f t="shared" si="89"/>
        <v>0</v>
      </c>
      <c r="D325" s="22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9"/>
      <c r="K325" s="9"/>
    </row>
    <row r="326" spans="1:11" s="10" customFormat="1" ht="15">
      <c r="A326" s="2">
        <v>318</v>
      </c>
      <c r="B326" s="7" t="s">
        <v>15</v>
      </c>
      <c r="C326" s="22">
        <f t="shared" ref="C326:C357" si="97">SUM(D326:I326)</f>
        <v>0</v>
      </c>
      <c r="D326" s="22">
        <v>0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9"/>
      <c r="K326" s="9"/>
    </row>
    <row r="327" spans="1:11" s="10" customFormat="1" ht="15">
      <c r="A327" s="32">
        <v>319</v>
      </c>
      <c r="B327" s="7" t="s">
        <v>16</v>
      </c>
      <c r="C327" s="22">
        <f t="shared" si="97"/>
        <v>3600000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3600000</v>
      </c>
      <c r="J327" s="9"/>
      <c r="K327" s="9"/>
    </row>
    <row r="328" spans="1:11" s="10" customFormat="1" ht="15">
      <c r="A328" s="2">
        <v>320</v>
      </c>
      <c r="B328" s="7" t="s">
        <v>17</v>
      </c>
      <c r="C328" s="22">
        <f t="shared" si="97"/>
        <v>0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0</v>
      </c>
      <c r="J328" s="9"/>
      <c r="K328" s="9"/>
    </row>
    <row r="329" spans="1:11" s="10" customFormat="1" ht="30">
      <c r="A329" s="2">
        <v>321</v>
      </c>
      <c r="B329" s="6" t="s">
        <v>111</v>
      </c>
      <c r="C329" s="20">
        <f t="shared" si="97"/>
        <v>4150000</v>
      </c>
      <c r="D329" s="20">
        <f t="shared" ref="D329:I329" si="98">SUM(D330:D333)</f>
        <v>0</v>
      </c>
      <c r="E329" s="20">
        <f t="shared" si="98"/>
        <v>0</v>
      </c>
      <c r="F329" s="20">
        <f t="shared" si="98"/>
        <v>0</v>
      </c>
      <c r="G329" s="20">
        <f t="shared" si="98"/>
        <v>2150000</v>
      </c>
      <c r="H329" s="20">
        <f t="shared" si="98"/>
        <v>0</v>
      </c>
      <c r="I329" s="20">
        <f t="shared" si="98"/>
        <v>2000000</v>
      </c>
      <c r="J329" s="3">
        <v>30</v>
      </c>
      <c r="K329" s="3" t="s">
        <v>112</v>
      </c>
    </row>
    <row r="330" spans="1:11" s="10" customFormat="1" ht="15">
      <c r="A330" s="2">
        <v>322</v>
      </c>
      <c r="B330" s="7" t="s">
        <v>14</v>
      </c>
      <c r="C330" s="22">
        <f t="shared" si="97"/>
        <v>0</v>
      </c>
      <c r="D330" s="22">
        <v>0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9"/>
      <c r="K330" s="9"/>
    </row>
    <row r="331" spans="1:11" s="10" customFormat="1" ht="15">
      <c r="A331" s="32">
        <v>323</v>
      </c>
      <c r="B331" s="7" t="s">
        <v>15</v>
      </c>
      <c r="C331" s="22">
        <f t="shared" si="97"/>
        <v>0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9"/>
      <c r="K331" s="9"/>
    </row>
    <row r="332" spans="1:11" s="10" customFormat="1" ht="15">
      <c r="A332" s="2">
        <v>324</v>
      </c>
      <c r="B332" s="7" t="s">
        <v>16</v>
      </c>
      <c r="C332" s="22">
        <f t="shared" si="97"/>
        <v>4150000</v>
      </c>
      <c r="D332" s="22">
        <v>0</v>
      </c>
      <c r="E332" s="22">
        <v>0</v>
      </c>
      <c r="F332" s="22">
        <v>0</v>
      </c>
      <c r="G332" s="22">
        <v>2150000</v>
      </c>
      <c r="H332" s="22">
        <v>0</v>
      </c>
      <c r="I332" s="22">
        <v>2000000</v>
      </c>
      <c r="J332" s="9"/>
      <c r="K332" s="9"/>
    </row>
    <row r="333" spans="1:11" s="10" customFormat="1" ht="15">
      <c r="A333" s="2">
        <v>325</v>
      </c>
      <c r="B333" s="7" t="s">
        <v>17</v>
      </c>
      <c r="C333" s="22">
        <f t="shared" si="97"/>
        <v>0</v>
      </c>
      <c r="D333" s="22">
        <v>0</v>
      </c>
      <c r="E333" s="22">
        <v>0</v>
      </c>
      <c r="F333" s="22">
        <v>0</v>
      </c>
      <c r="G333" s="22">
        <v>0</v>
      </c>
      <c r="H333" s="22">
        <v>0</v>
      </c>
      <c r="I333" s="22">
        <v>0</v>
      </c>
      <c r="J333" s="9"/>
      <c r="K333" s="9"/>
    </row>
    <row r="334" spans="1:11" s="10" customFormat="1" ht="30">
      <c r="A334" s="2">
        <v>326</v>
      </c>
      <c r="B334" s="6" t="s">
        <v>113</v>
      </c>
      <c r="C334" s="20">
        <f t="shared" si="97"/>
        <v>4250000</v>
      </c>
      <c r="D334" s="20">
        <f t="shared" ref="D334:I334" si="99">SUM(D335:D338)</f>
        <v>0</v>
      </c>
      <c r="E334" s="20">
        <f t="shared" si="99"/>
        <v>0</v>
      </c>
      <c r="F334" s="20">
        <f t="shared" si="99"/>
        <v>0</v>
      </c>
      <c r="G334" s="20">
        <f t="shared" si="99"/>
        <v>1250000</v>
      </c>
      <c r="H334" s="20">
        <f t="shared" si="99"/>
        <v>0</v>
      </c>
      <c r="I334" s="20">
        <f t="shared" si="99"/>
        <v>3000000</v>
      </c>
      <c r="J334" s="3">
        <v>30</v>
      </c>
      <c r="K334" s="3" t="s">
        <v>80</v>
      </c>
    </row>
    <row r="335" spans="1:11" s="10" customFormat="1" ht="15">
      <c r="A335" s="32">
        <v>327</v>
      </c>
      <c r="B335" s="7" t="s">
        <v>14</v>
      </c>
      <c r="C335" s="22">
        <f t="shared" si="97"/>
        <v>0</v>
      </c>
      <c r="D335" s="22">
        <v>0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9"/>
      <c r="K335" s="9"/>
    </row>
    <row r="336" spans="1:11" s="10" customFormat="1" ht="15">
      <c r="A336" s="2">
        <v>328</v>
      </c>
      <c r="B336" s="7" t="s">
        <v>15</v>
      </c>
      <c r="C336" s="22">
        <f t="shared" si="97"/>
        <v>0</v>
      </c>
      <c r="D336" s="22">
        <v>0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9"/>
      <c r="K336" s="9"/>
    </row>
    <row r="337" spans="1:11" s="10" customFormat="1" ht="15">
      <c r="A337" s="2">
        <v>329</v>
      </c>
      <c r="B337" s="7" t="s">
        <v>16</v>
      </c>
      <c r="C337" s="22">
        <f t="shared" si="97"/>
        <v>4250000</v>
      </c>
      <c r="D337" s="22">
        <v>0</v>
      </c>
      <c r="E337" s="22">
        <v>0</v>
      </c>
      <c r="F337" s="22">
        <v>0</v>
      </c>
      <c r="G337" s="22">
        <v>1250000</v>
      </c>
      <c r="H337" s="22">
        <v>0</v>
      </c>
      <c r="I337" s="22">
        <v>3000000</v>
      </c>
      <c r="J337" s="9"/>
      <c r="K337" s="9"/>
    </row>
    <row r="338" spans="1:11" s="10" customFormat="1" ht="15">
      <c r="A338" s="2">
        <v>330</v>
      </c>
      <c r="B338" s="7" t="s">
        <v>17</v>
      </c>
      <c r="C338" s="22">
        <f t="shared" si="97"/>
        <v>0</v>
      </c>
      <c r="D338" s="22">
        <v>0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9"/>
      <c r="K338" s="9"/>
    </row>
    <row r="339" spans="1:11" s="10" customFormat="1" ht="30">
      <c r="A339" s="32">
        <v>331</v>
      </c>
      <c r="B339" s="6" t="s">
        <v>114</v>
      </c>
      <c r="C339" s="20">
        <f t="shared" si="97"/>
        <v>5550000</v>
      </c>
      <c r="D339" s="20">
        <f t="shared" ref="D339:I339" si="100">SUM(D340:D343)</f>
        <v>0</v>
      </c>
      <c r="E339" s="20">
        <f t="shared" si="100"/>
        <v>0</v>
      </c>
      <c r="F339" s="20">
        <f t="shared" si="100"/>
        <v>0</v>
      </c>
      <c r="G339" s="20">
        <f t="shared" si="100"/>
        <v>0</v>
      </c>
      <c r="H339" s="20">
        <f t="shared" si="100"/>
        <v>3550000</v>
      </c>
      <c r="I339" s="20">
        <f t="shared" si="100"/>
        <v>2000000</v>
      </c>
      <c r="J339" s="3">
        <v>30</v>
      </c>
      <c r="K339" s="3" t="s">
        <v>81</v>
      </c>
    </row>
    <row r="340" spans="1:11" s="10" customFormat="1" ht="15">
      <c r="A340" s="2">
        <v>332</v>
      </c>
      <c r="B340" s="7" t="s">
        <v>14</v>
      </c>
      <c r="C340" s="22">
        <f t="shared" si="97"/>
        <v>0</v>
      </c>
      <c r="D340" s="22">
        <v>0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9"/>
      <c r="K340" s="9"/>
    </row>
    <row r="341" spans="1:11" s="10" customFormat="1" ht="15">
      <c r="A341" s="2">
        <v>333</v>
      </c>
      <c r="B341" s="7" t="s">
        <v>15</v>
      </c>
      <c r="C341" s="22">
        <f t="shared" si="97"/>
        <v>0</v>
      </c>
      <c r="D341" s="22">
        <v>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9"/>
      <c r="K341" s="9"/>
    </row>
    <row r="342" spans="1:11" s="10" customFormat="1" ht="15">
      <c r="A342" s="2">
        <v>334</v>
      </c>
      <c r="B342" s="7" t="s">
        <v>16</v>
      </c>
      <c r="C342" s="22">
        <f t="shared" si="97"/>
        <v>5550000</v>
      </c>
      <c r="D342" s="22">
        <v>0</v>
      </c>
      <c r="E342" s="22">
        <v>0</v>
      </c>
      <c r="F342" s="22">
        <v>0</v>
      </c>
      <c r="G342" s="22">
        <v>0</v>
      </c>
      <c r="H342" s="22">
        <v>3550000</v>
      </c>
      <c r="I342" s="22">
        <v>2000000</v>
      </c>
      <c r="J342" s="9"/>
      <c r="K342" s="9"/>
    </row>
    <row r="343" spans="1:11" s="10" customFormat="1" ht="15">
      <c r="A343" s="32">
        <v>335</v>
      </c>
      <c r="B343" s="7" t="s">
        <v>17</v>
      </c>
      <c r="C343" s="22">
        <f t="shared" si="97"/>
        <v>0</v>
      </c>
      <c r="D343" s="22">
        <v>0</v>
      </c>
      <c r="E343" s="22">
        <v>0</v>
      </c>
      <c r="F343" s="22">
        <v>0</v>
      </c>
      <c r="G343" s="22">
        <v>0</v>
      </c>
      <c r="H343" s="22">
        <v>0</v>
      </c>
      <c r="I343" s="22">
        <v>0</v>
      </c>
      <c r="J343" s="9"/>
      <c r="K343" s="9"/>
    </row>
    <row r="344" spans="1:11" s="10" customFormat="1" ht="30">
      <c r="A344" s="2">
        <v>336</v>
      </c>
      <c r="B344" s="6" t="s">
        <v>115</v>
      </c>
      <c r="C344" s="20">
        <f t="shared" si="97"/>
        <v>3062399.64</v>
      </c>
      <c r="D344" s="20">
        <f t="shared" ref="D344:I344" si="101">SUM(D345:D348)</f>
        <v>0</v>
      </c>
      <c r="E344" s="20">
        <f t="shared" si="101"/>
        <v>0</v>
      </c>
      <c r="F344" s="20">
        <f t="shared" si="101"/>
        <v>262399.64</v>
      </c>
      <c r="G344" s="20">
        <f t="shared" si="101"/>
        <v>1000000</v>
      </c>
      <c r="H344" s="20">
        <f t="shared" si="101"/>
        <v>1800000</v>
      </c>
      <c r="I344" s="20">
        <f t="shared" si="101"/>
        <v>0</v>
      </c>
      <c r="J344" s="3">
        <v>30</v>
      </c>
      <c r="K344" s="3" t="s">
        <v>82</v>
      </c>
    </row>
    <row r="345" spans="1:11" s="10" customFormat="1" ht="15">
      <c r="A345" s="2">
        <v>337</v>
      </c>
      <c r="B345" s="7" t="s">
        <v>14</v>
      </c>
      <c r="C345" s="22">
        <f t="shared" si="97"/>
        <v>0</v>
      </c>
      <c r="D345" s="22">
        <v>0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9"/>
      <c r="K345" s="9"/>
    </row>
    <row r="346" spans="1:11" s="10" customFormat="1" ht="15">
      <c r="A346" s="2">
        <v>338</v>
      </c>
      <c r="B346" s="7" t="s">
        <v>15</v>
      </c>
      <c r="C346" s="22">
        <f t="shared" si="97"/>
        <v>0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9"/>
      <c r="K346" s="9"/>
    </row>
    <row r="347" spans="1:11" s="10" customFormat="1" ht="15">
      <c r="A347" s="32">
        <v>339</v>
      </c>
      <c r="B347" s="7" t="s">
        <v>16</v>
      </c>
      <c r="C347" s="22">
        <f t="shared" si="97"/>
        <v>3062399.64</v>
      </c>
      <c r="D347" s="22">
        <v>0</v>
      </c>
      <c r="E347" s="22">
        <v>0</v>
      </c>
      <c r="F347" s="22">
        <v>262399.64</v>
      </c>
      <c r="G347" s="22">
        <v>1000000</v>
      </c>
      <c r="H347" s="22">
        <v>1800000</v>
      </c>
      <c r="I347" s="22">
        <v>0</v>
      </c>
      <c r="J347" s="9"/>
      <c r="K347" s="9"/>
    </row>
    <row r="348" spans="1:11" s="10" customFormat="1" ht="15">
      <c r="A348" s="2">
        <v>340</v>
      </c>
      <c r="B348" s="7" t="s">
        <v>17</v>
      </c>
      <c r="C348" s="22">
        <f t="shared" si="97"/>
        <v>0</v>
      </c>
      <c r="D348" s="22">
        <v>0</v>
      </c>
      <c r="E348" s="22">
        <v>0</v>
      </c>
      <c r="F348" s="22">
        <v>0</v>
      </c>
      <c r="G348" s="22">
        <v>0</v>
      </c>
      <c r="H348" s="22">
        <v>0</v>
      </c>
      <c r="I348" s="22">
        <v>0</v>
      </c>
      <c r="J348" s="9"/>
      <c r="K348" s="9"/>
    </row>
    <row r="349" spans="1:11" s="10" customFormat="1" ht="30">
      <c r="A349" s="2">
        <v>341</v>
      </c>
      <c r="B349" s="6" t="s">
        <v>116</v>
      </c>
      <c r="C349" s="20">
        <f t="shared" si="97"/>
        <v>3200000</v>
      </c>
      <c r="D349" s="20">
        <f t="shared" ref="D349:I349" si="102">SUM(D350:D353)</f>
        <v>0</v>
      </c>
      <c r="E349" s="20">
        <f t="shared" si="102"/>
        <v>0</v>
      </c>
      <c r="F349" s="20">
        <f t="shared" si="102"/>
        <v>0</v>
      </c>
      <c r="G349" s="20">
        <f t="shared" si="102"/>
        <v>1500000</v>
      </c>
      <c r="H349" s="20">
        <f t="shared" si="102"/>
        <v>0</v>
      </c>
      <c r="I349" s="20">
        <f t="shared" si="102"/>
        <v>1700000</v>
      </c>
      <c r="J349" s="3">
        <v>30</v>
      </c>
      <c r="K349" s="3" t="s">
        <v>83</v>
      </c>
    </row>
    <row r="350" spans="1:11" s="10" customFormat="1" ht="15">
      <c r="A350" s="2">
        <v>342</v>
      </c>
      <c r="B350" s="7" t="s">
        <v>14</v>
      </c>
      <c r="C350" s="22">
        <f t="shared" si="97"/>
        <v>0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9"/>
      <c r="K350" s="9"/>
    </row>
    <row r="351" spans="1:11" s="10" customFormat="1" ht="15">
      <c r="A351" s="32">
        <v>343</v>
      </c>
      <c r="B351" s="7" t="s">
        <v>15</v>
      </c>
      <c r="C351" s="22">
        <f t="shared" si="97"/>
        <v>0</v>
      </c>
      <c r="D351" s="22">
        <v>0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9"/>
      <c r="K351" s="9"/>
    </row>
    <row r="352" spans="1:11" s="10" customFormat="1" ht="15">
      <c r="A352" s="2">
        <v>344</v>
      </c>
      <c r="B352" s="7" t="s">
        <v>16</v>
      </c>
      <c r="C352" s="22">
        <f t="shared" si="97"/>
        <v>3200000</v>
      </c>
      <c r="D352" s="22">
        <v>0</v>
      </c>
      <c r="E352" s="22">
        <v>0</v>
      </c>
      <c r="F352" s="22">
        <v>0</v>
      </c>
      <c r="G352" s="22">
        <v>1500000</v>
      </c>
      <c r="H352" s="22">
        <v>0</v>
      </c>
      <c r="I352" s="22">
        <v>1700000</v>
      </c>
      <c r="J352" s="9"/>
      <c r="K352" s="9"/>
    </row>
    <row r="353" spans="1:11" s="10" customFormat="1" ht="15">
      <c r="A353" s="2">
        <v>345</v>
      </c>
      <c r="B353" s="7" t="s">
        <v>17</v>
      </c>
      <c r="C353" s="22">
        <f t="shared" si="97"/>
        <v>0</v>
      </c>
      <c r="D353" s="22">
        <v>0</v>
      </c>
      <c r="E353" s="22">
        <v>0</v>
      </c>
      <c r="F353" s="22">
        <v>0</v>
      </c>
      <c r="G353" s="22">
        <v>0</v>
      </c>
      <c r="H353" s="22">
        <v>0</v>
      </c>
      <c r="I353" s="22">
        <v>0</v>
      </c>
      <c r="J353" s="9"/>
      <c r="K353" s="9"/>
    </row>
    <row r="354" spans="1:11" s="10" customFormat="1" ht="30">
      <c r="A354" s="32">
        <v>346</v>
      </c>
      <c r="B354" s="6" t="s">
        <v>117</v>
      </c>
      <c r="C354" s="20">
        <f t="shared" si="97"/>
        <v>4058044.36</v>
      </c>
      <c r="D354" s="20">
        <f t="shared" ref="D354:I354" si="103">SUM(D355:D358)</f>
        <v>0</v>
      </c>
      <c r="E354" s="20">
        <f t="shared" si="103"/>
        <v>0</v>
      </c>
      <c r="F354" s="20">
        <f t="shared" si="103"/>
        <v>958044.36</v>
      </c>
      <c r="G354" s="20">
        <f t="shared" si="103"/>
        <v>1100000</v>
      </c>
      <c r="H354" s="20">
        <f t="shared" si="103"/>
        <v>0</v>
      </c>
      <c r="I354" s="20">
        <f t="shared" si="103"/>
        <v>2000000</v>
      </c>
      <c r="J354" s="3">
        <v>30</v>
      </c>
      <c r="K354" s="3" t="s">
        <v>118</v>
      </c>
    </row>
    <row r="355" spans="1:11" s="10" customFormat="1" ht="15">
      <c r="A355" s="2">
        <v>347</v>
      </c>
      <c r="B355" s="7" t="s">
        <v>14</v>
      </c>
      <c r="C355" s="22">
        <f t="shared" si="97"/>
        <v>0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9"/>
      <c r="K355" s="9"/>
    </row>
    <row r="356" spans="1:11" s="10" customFormat="1" ht="15">
      <c r="A356" s="32">
        <v>348</v>
      </c>
      <c r="B356" s="7" t="s">
        <v>15</v>
      </c>
      <c r="C356" s="22">
        <f t="shared" si="97"/>
        <v>0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9"/>
      <c r="K356" s="9"/>
    </row>
    <row r="357" spans="1:11" s="10" customFormat="1" ht="15">
      <c r="A357" s="2">
        <v>349</v>
      </c>
      <c r="B357" s="7" t="s">
        <v>16</v>
      </c>
      <c r="C357" s="22">
        <f t="shared" si="97"/>
        <v>4058044.36</v>
      </c>
      <c r="D357" s="22">
        <v>0</v>
      </c>
      <c r="E357" s="22">
        <v>0</v>
      </c>
      <c r="F357" s="22">
        <v>958044.36</v>
      </c>
      <c r="G357" s="22">
        <v>1100000</v>
      </c>
      <c r="H357" s="22">
        <v>0</v>
      </c>
      <c r="I357" s="22">
        <v>2000000</v>
      </c>
      <c r="J357" s="9"/>
      <c r="K357" s="9"/>
    </row>
    <row r="358" spans="1:11" s="10" customFormat="1" ht="15">
      <c r="A358" s="2">
        <v>350</v>
      </c>
      <c r="B358" s="7" t="s">
        <v>17</v>
      </c>
      <c r="C358" s="22">
        <f t="shared" ref="C358:C389" si="104">SUM(D358:I358)</f>
        <v>0</v>
      </c>
      <c r="D358" s="22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0</v>
      </c>
      <c r="J358" s="9"/>
      <c r="K358" s="9"/>
    </row>
    <row r="359" spans="1:11" s="10" customFormat="1" ht="30">
      <c r="A359" s="2">
        <v>351</v>
      </c>
      <c r="B359" s="6" t="s">
        <v>119</v>
      </c>
      <c r="C359" s="20">
        <f t="shared" si="104"/>
        <v>1700000</v>
      </c>
      <c r="D359" s="20">
        <f t="shared" ref="D359:I359" si="105">SUM(D360:D363)</f>
        <v>0</v>
      </c>
      <c r="E359" s="20">
        <f t="shared" si="105"/>
        <v>0</v>
      </c>
      <c r="F359" s="20">
        <f t="shared" si="105"/>
        <v>0</v>
      </c>
      <c r="G359" s="20">
        <f t="shared" si="105"/>
        <v>700000</v>
      </c>
      <c r="H359" s="20">
        <f t="shared" si="105"/>
        <v>1000000</v>
      </c>
      <c r="I359" s="20">
        <f t="shared" si="105"/>
        <v>0</v>
      </c>
      <c r="J359" s="3">
        <v>30</v>
      </c>
      <c r="K359" s="3" t="s">
        <v>120</v>
      </c>
    </row>
    <row r="360" spans="1:11" s="10" customFormat="1" ht="15">
      <c r="A360" s="32">
        <v>352</v>
      </c>
      <c r="B360" s="7" t="s">
        <v>14</v>
      </c>
      <c r="C360" s="22">
        <f t="shared" si="104"/>
        <v>0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0">
        <v>0</v>
      </c>
      <c r="J360" s="3"/>
      <c r="K360" s="3"/>
    </row>
    <row r="361" spans="1:11" s="10" customFormat="1" ht="15">
      <c r="A361" s="2">
        <v>353</v>
      </c>
      <c r="B361" s="7" t="s">
        <v>15</v>
      </c>
      <c r="C361" s="22">
        <f t="shared" si="104"/>
        <v>0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9"/>
      <c r="K361" s="9"/>
    </row>
    <row r="362" spans="1:11" s="10" customFormat="1" ht="15">
      <c r="A362" s="2">
        <v>354</v>
      </c>
      <c r="B362" s="7" t="s">
        <v>16</v>
      </c>
      <c r="C362" s="22">
        <f t="shared" si="104"/>
        <v>1700000</v>
      </c>
      <c r="D362" s="22">
        <v>0</v>
      </c>
      <c r="E362" s="22">
        <v>0</v>
      </c>
      <c r="F362" s="22">
        <v>0</v>
      </c>
      <c r="G362" s="22">
        <v>700000</v>
      </c>
      <c r="H362" s="22">
        <v>1000000</v>
      </c>
      <c r="I362" s="22">
        <v>0</v>
      </c>
      <c r="J362" s="9"/>
      <c r="K362" s="9"/>
    </row>
    <row r="363" spans="1:11" s="10" customFormat="1" ht="15">
      <c r="A363" s="2">
        <v>355</v>
      </c>
      <c r="B363" s="7" t="s">
        <v>17</v>
      </c>
      <c r="C363" s="22">
        <f t="shared" si="104"/>
        <v>0</v>
      </c>
      <c r="D363" s="22">
        <v>0</v>
      </c>
      <c r="E363" s="22">
        <v>0</v>
      </c>
      <c r="F363" s="22">
        <v>0</v>
      </c>
      <c r="G363" s="22">
        <v>0</v>
      </c>
      <c r="H363" s="22">
        <v>0</v>
      </c>
      <c r="I363" s="22">
        <v>0</v>
      </c>
      <c r="J363" s="9"/>
      <c r="K363" s="9"/>
    </row>
    <row r="364" spans="1:11" s="10" customFormat="1" ht="30">
      <c r="A364" s="32">
        <v>356</v>
      </c>
      <c r="B364" s="6" t="s">
        <v>121</v>
      </c>
      <c r="C364" s="20">
        <f t="shared" si="104"/>
        <v>3400000</v>
      </c>
      <c r="D364" s="20">
        <f t="shared" ref="D364:I364" si="106">SUM(D365:D368)</f>
        <v>0</v>
      </c>
      <c r="E364" s="20">
        <f t="shared" si="106"/>
        <v>0</v>
      </c>
      <c r="F364" s="20">
        <f t="shared" si="106"/>
        <v>0</v>
      </c>
      <c r="G364" s="20">
        <f t="shared" si="106"/>
        <v>400000</v>
      </c>
      <c r="H364" s="20">
        <f t="shared" si="106"/>
        <v>0</v>
      </c>
      <c r="I364" s="20">
        <f t="shared" si="106"/>
        <v>3000000</v>
      </c>
      <c r="J364" s="3">
        <v>30</v>
      </c>
      <c r="K364" s="3" t="s">
        <v>122</v>
      </c>
    </row>
    <row r="365" spans="1:11" s="10" customFormat="1" ht="15">
      <c r="A365" s="2">
        <v>357</v>
      </c>
      <c r="B365" s="7" t="s">
        <v>14</v>
      </c>
      <c r="C365" s="22">
        <f t="shared" si="104"/>
        <v>0</v>
      </c>
      <c r="D365" s="22">
        <v>0</v>
      </c>
      <c r="E365" s="22">
        <v>0</v>
      </c>
      <c r="F365" s="22">
        <v>0</v>
      </c>
      <c r="G365" s="22">
        <v>0</v>
      </c>
      <c r="H365" s="22">
        <v>0</v>
      </c>
      <c r="I365" s="22">
        <v>0</v>
      </c>
      <c r="J365" s="9"/>
      <c r="K365" s="9"/>
    </row>
    <row r="366" spans="1:11" s="10" customFormat="1" ht="15">
      <c r="A366" s="2">
        <v>358</v>
      </c>
      <c r="B366" s="7" t="s">
        <v>15</v>
      </c>
      <c r="C366" s="22">
        <f t="shared" si="104"/>
        <v>0</v>
      </c>
      <c r="D366" s="22">
        <v>0</v>
      </c>
      <c r="E366" s="22">
        <v>0</v>
      </c>
      <c r="F366" s="22">
        <v>0</v>
      </c>
      <c r="G366" s="22">
        <v>0</v>
      </c>
      <c r="H366" s="22">
        <v>0</v>
      </c>
      <c r="I366" s="22">
        <v>0</v>
      </c>
      <c r="J366" s="9"/>
      <c r="K366" s="9"/>
    </row>
    <row r="367" spans="1:11" s="10" customFormat="1" ht="15">
      <c r="A367" s="2">
        <v>359</v>
      </c>
      <c r="B367" s="7" t="s">
        <v>16</v>
      </c>
      <c r="C367" s="22">
        <f t="shared" si="104"/>
        <v>3400000</v>
      </c>
      <c r="D367" s="22">
        <v>0</v>
      </c>
      <c r="E367" s="22">
        <v>0</v>
      </c>
      <c r="F367" s="22">
        <v>0</v>
      </c>
      <c r="G367" s="22">
        <v>400000</v>
      </c>
      <c r="H367" s="22">
        <v>0</v>
      </c>
      <c r="I367" s="22">
        <v>3000000</v>
      </c>
      <c r="J367" s="9"/>
      <c r="K367" s="9"/>
    </row>
    <row r="368" spans="1:11" s="10" customFormat="1" ht="15">
      <c r="A368" s="32">
        <v>360</v>
      </c>
      <c r="B368" s="7" t="s">
        <v>17</v>
      </c>
      <c r="C368" s="22">
        <f t="shared" si="104"/>
        <v>0</v>
      </c>
      <c r="D368" s="22">
        <v>0</v>
      </c>
      <c r="E368" s="22">
        <v>0</v>
      </c>
      <c r="F368" s="22">
        <v>0</v>
      </c>
      <c r="G368" s="22">
        <v>0</v>
      </c>
      <c r="H368" s="22">
        <v>0</v>
      </c>
      <c r="I368" s="22">
        <v>0</v>
      </c>
      <c r="J368" s="9"/>
      <c r="K368" s="9"/>
    </row>
    <row r="369" spans="1:11" s="10" customFormat="1" ht="36.75" customHeight="1">
      <c r="A369" s="2">
        <v>361</v>
      </c>
      <c r="B369" s="6" t="s">
        <v>123</v>
      </c>
      <c r="C369" s="20">
        <f t="shared" si="104"/>
        <v>5500000</v>
      </c>
      <c r="D369" s="20">
        <f t="shared" ref="D369:I369" si="107">SUM(D370:D373)</f>
        <v>0</v>
      </c>
      <c r="E369" s="20">
        <f t="shared" si="107"/>
        <v>0</v>
      </c>
      <c r="F369" s="20">
        <f t="shared" si="107"/>
        <v>0</v>
      </c>
      <c r="G369" s="20">
        <f t="shared" si="107"/>
        <v>1500000</v>
      </c>
      <c r="H369" s="20">
        <f t="shared" si="107"/>
        <v>1000000</v>
      </c>
      <c r="I369" s="20">
        <f t="shared" si="107"/>
        <v>3000000</v>
      </c>
      <c r="J369" s="3">
        <v>30</v>
      </c>
      <c r="K369" s="3" t="s">
        <v>124</v>
      </c>
    </row>
    <row r="370" spans="1:11" s="10" customFormat="1" ht="15">
      <c r="A370" s="2">
        <v>362</v>
      </c>
      <c r="B370" s="7" t="s">
        <v>14</v>
      </c>
      <c r="C370" s="22">
        <f t="shared" si="104"/>
        <v>0</v>
      </c>
      <c r="D370" s="22">
        <v>0</v>
      </c>
      <c r="E370" s="22">
        <v>0</v>
      </c>
      <c r="F370" s="22">
        <v>0</v>
      </c>
      <c r="G370" s="22">
        <v>0</v>
      </c>
      <c r="H370" s="22">
        <v>0</v>
      </c>
      <c r="I370" s="22">
        <v>0</v>
      </c>
      <c r="J370" s="9"/>
      <c r="K370" s="9"/>
    </row>
    <row r="371" spans="1:11" s="10" customFormat="1" ht="15">
      <c r="A371" s="32">
        <v>363</v>
      </c>
      <c r="B371" s="7" t="s">
        <v>15</v>
      </c>
      <c r="C371" s="22">
        <f t="shared" si="104"/>
        <v>0</v>
      </c>
      <c r="D371" s="22">
        <v>0</v>
      </c>
      <c r="E371" s="22">
        <v>0</v>
      </c>
      <c r="F371" s="22">
        <v>0</v>
      </c>
      <c r="G371" s="22">
        <v>0</v>
      </c>
      <c r="H371" s="22">
        <v>0</v>
      </c>
      <c r="I371" s="22">
        <v>0</v>
      </c>
      <c r="J371" s="9"/>
      <c r="K371" s="9"/>
    </row>
    <row r="372" spans="1:11" s="10" customFormat="1" ht="15">
      <c r="A372" s="2">
        <v>364</v>
      </c>
      <c r="B372" s="7" t="s">
        <v>16</v>
      </c>
      <c r="C372" s="22">
        <f t="shared" si="104"/>
        <v>5500000</v>
      </c>
      <c r="D372" s="22">
        <v>0</v>
      </c>
      <c r="E372" s="22">
        <v>0</v>
      </c>
      <c r="F372" s="22">
        <v>0</v>
      </c>
      <c r="G372" s="22">
        <v>1500000</v>
      </c>
      <c r="H372" s="22">
        <v>1000000</v>
      </c>
      <c r="I372" s="22">
        <v>3000000</v>
      </c>
      <c r="J372" s="9"/>
      <c r="K372" s="9"/>
    </row>
    <row r="373" spans="1:11" s="10" customFormat="1" ht="15">
      <c r="A373" s="2">
        <v>365</v>
      </c>
      <c r="B373" s="7" t="s">
        <v>17</v>
      </c>
      <c r="C373" s="22">
        <f t="shared" si="104"/>
        <v>0</v>
      </c>
      <c r="D373" s="22">
        <v>0</v>
      </c>
      <c r="E373" s="22">
        <v>0</v>
      </c>
      <c r="F373" s="22">
        <v>0</v>
      </c>
      <c r="G373" s="22">
        <v>0</v>
      </c>
      <c r="H373" s="22">
        <v>0</v>
      </c>
      <c r="I373" s="22">
        <v>0</v>
      </c>
      <c r="J373" s="9"/>
      <c r="K373" s="9"/>
    </row>
    <row r="374" spans="1:11" s="10" customFormat="1" ht="31.5" customHeight="1">
      <c r="A374" s="2">
        <v>366</v>
      </c>
      <c r="B374" s="6" t="s">
        <v>125</v>
      </c>
      <c r="C374" s="20">
        <f t="shared" si="104"/>
        <v>2000000</v>
      </c>
      <c r="D374" s="20">
        <f t="shared" ref="D374:I374" si="108">SUM(D375:D378)</f>
        <v>0</v>
      </c>
      <c r="E374" s="20">
        <f t="shared" si="108"/>
        <v>0</v>
      </c>
      <c r="F374" s="20">
        <f t="shared" si="108"/>
        <v>0</v>
      </c>
      <c r="G374" s="20">
        <f t="shared" si="108"/>
        <v>1000000</v>
      </c>
      <c r="H374" s="20">
        <f t="shared" si="108"/>
        <v>1000000</v>
      </c>
      <c r="I374" s="20">
        <f t="shared" si="108"/>
        <v>0</v>
      </c>
      <c r="J374" s="3">
        <v>30</v>
      </c>
      <c r="K374" s="3" t="s">
        <v>126</v>
      </c>
    </row>
    <row r="375" spans="1:11" s="10" customFormat="1" ht="15">
      <c r="A375" s="32">
        <v>367</v>
      </c>
      <c r="B375" s="7" t="s">
        <v>14</v>
      </c>
      <c r="C375" s="22">
        <f t="shared" si="104"/>
        <v>0</v>
      </c>
      <c r="D375" s="22">
        <v>0</v>
      </c>
      <c r="E375" s="22">
        <v>0</v>
      </c>
      <c r="F375" s="22">
        <v>0</v>
      </c>
      <c r="G375" s="22">
        <v>0</v>
      </c>
      <c r="H375" s="22">
        <v>0</v>
      </c>
      <c r="I375" s="22">
        <v>0</v>
      </c>
      <c r="J375" s="9"/>
      <c r="K375" s="9"/>
    </row>
    <row r="376" spans="1:11" s="10" customFormat="1" ht="15">
      <c r="A376" s="2">
        <v>368</v>
      </c>
      <c r="B376" s="7" t="s">
        <v>15</v>
      </c>
      <c r="C376" s="22">
        <f t="shared" si="104"/>
        <v>0</v>
      </c>
      <c r="D376" s="22">
        <v>0</v>
      </c>
      <c r="E376" s="22">
        <v>0</v>
      </c>
      <c r="F376" s="22">
        <v>0</v>
      </c>
      <c r="G376" s="22">
        <v>0</v>
      </c>
      <c r="H376" s="22">
        <v>0</v>
      </c>
      <c r="I376" s="22">
        <v>0</v>
      </c>
      <c r="J376" s="9"/>
      <c r="K376" s="9"/>
    </row>
    <row r="377" spans="1:11" s="10" customFormat="1" ht="15">
      <c r="A377" s="2">
        <v>369</v>
      </c>
      <c r="B377" s="7" t="s">
        <v>16</v>
      </c>
      <c r="C377" s="22">
        <f t="shared" si="104"/>
        <v>2000000</v>
      </c>
      <c r="D377" s="22">
        <v>0</v>
      </c>
      <c r="E377" s="22">
        <v>0</v>
      </c>
      <c r="F377" s="22">
        <v>0</v>
      </c>
      <c r="G377" s="22">
        <v>1000000</v>
      </c>
      <c r="H377" s="22">
        <v>1000000</v>
      </c>
      <c r="I377" s="22">
        <v>0</v>
      </c>
      <c r="J377" s="9"/>
      <c r="K377" s="9"/>
    </row>
    <row r="378" spans="1:11" s="10" customFormat="1" ht="15">
      <c r="A378" s="2">
        <v>370</v>
      </c>
      <c r="B378" s="7" t="s">
        <v>17</v>
      </c>
      <c r="C378" s="22">
        <f t="shared" si="104"/>
        <v>0</v>
      </c>
      <c r="D378" s="22">
        <v>0</v>
      </c>
      <c r="E378" s="22">
        <v>0</v>
      </c>
      <c r="F378" s="22">
        <v>0</v>
      </c>
      <c r="G378" s="22">
        <v>0</v>
      </c>
      <c r="H378" s="22">
        <v>0</v>
      </c>
      <c r="I378" s="22">
        <v>0</v>
      </c>
      <c r="J378" s="9"/>
      <c r="K378" s="9"/>
    </row>
    <row r="379" spans="1:11" s="10" customFormat="1" ht="50.25" customHeight="1">
      <c r="A379" s="32">
        <v>371</v>
      </c>
      <c r="B379" s="6" t="s">
        <v>127</v>
      </c>
      <c r="C379" s="20">
        <f t="shared" si="104"/>
        <v>2000000</v>
      </c>
      <c r="D379" s="20">
        <f t="shared" ref="D379:I379" si="109">SUM(D380:D383)</f>
        <v>0</v>
      </c>
      <c r="E379" s="20">
        <f t="shared" si="109"/>
        <v>0</v>
      </c>
      <c r="F379" s="20">
        <f t="shared" si="109"/>
        <v>0</v>
      </c>
      <c r="G379" s="20">
        <f t="shared" si="109"/>
        <v>2000000</v>
      </c>
      <c r="H379" s="20">
        <f t="shared" si="109"/>
        <v>0</v>
      </c>
      <c r="I379" s="20">
        <f t="shared" si="109"/>
        <v>0</v>
      </c>
      <c r="J379" s="3">
        <v>30</v>
      </c>
      <c r="K379" s="3" t="s">
        <v>128</v>
      </c>
    </row>
    <row r="380" spans="1:11" s="10" customFormat="1" ht="15">
      <c r="A380" s="2">
        <v>372</v>
      </c>
      <c r="B380" s="7" t="s">
        <v>14</v>
      </c>
      <c r="C380" s="22">
        <f t="shared" si="104"/>
        <v>0</v>
      </c>
      <c r="D380" s="22">
        <v>0</v>
      </c>
      <c r="E380" s="22">
        <v>0</v>
      </c>
      <c r="F380" s="22">
        <v>0</v>
      </c>
      <c r="G380" s="22">
        <v>0</v>
      </c>
      <c r="H380" s="22">
        <v>0</v>
      </c>
      <c r="I380" s="22">
        <v>0</v>
      </c>
      <c r="J380" s="9"/>
      <c r="K380" s="9"/>
    </row>
    <row r="381" spans="1:11" s="10" customFormat="1" ht="15">
      <c r="A381" s="2">
        <v>373</v>
      </c>
      <c r="B381" s="7" t="s">
        <v>15</v>
      </c>
      <c r="C381" s="22">
        <f t="shared" si="104"/>
        <v>0</v>
      </c>
      <c r="D381" s="22">
        <v>0</v>
      </c>
      <c r="E381" s="22">
        <v>0</v>
      </c>
      <c r="F381" s="22">
        <v>0</v>
      </c>
      <c r="G381" s="22">
        <v>0</v>
      </c>
      <c r="H381" s="22">
        <v>0</v>
      </c>
      <c r="I381" s="22">
        <v>0</v>
      </c>
      <c r="J381" s="9"/>
      <c r="K381" s="9"/>
    </row>
    <row r="382" spans="1:11" s="10" customFormat="1" ht="15">
      <c r="A382" s="2">
        <v>374</v>
      </c>
      <c r="B382" s="7" t="s">
        <v>16</v>
      </c>
      <c r="C382" s="22">
        <f t="shared" si="104"/>
        <v>2000000</v>
      </c>
      <c r="D382" s="22">
        <v>0</v>
      </c>
      <c r="E382" s="22">
        <v>0</v>
      </c>
      <c r="F382" s="22">
        <v>0</v>
      </c>
      <c r="G382" s="22">
        <v>2000000</v>
      </c>
      <c r="H382" s="22">
        <v>0</v>
      </c>
      <c r="I382" s="22">
        <v>0</v>
      </c>
      <c r="J382" s="9"/>
      <c r="K382" s="9"/>
    </row>
    <row r="383" spans="1:11" s="10" customFormat="1" ht="15">
      <c r="A383" s="32">
        <v>375</v>
      </c>
      <c r="B383" s="7" t="s">
        <v>17</v>
      </c>
      <c r="C383" s="22">
        <f t="shared" si="104"/>
        <v>0</v>
      </c>
      <c r="D383" s="22">
        <v>0</v>
      </c>
      <c r="E383" s="22">
        <v>0</v>
      </c>
      <c r="F383" s="22">
        <v>0</v>
      </c>
      <c r="G383" s="22">
        <v>0</v>
      </c>
      <c r="H383" s="22">
        <v>0</v>
      </c>
      <c r="I383" s="22">
        <v>0</v>
      </c>
      <c r="J383" s="9"/>
      <c r="K383" s="9"/>
    </row>
    <row r="384" spans="1:11" s="10" customFormat="1" ht="45">
      <c r="A384" s="2">
        <v>376</v>
      </c>
      <c r="B384" s="6" t="s">
        <v>129</v>
      </c>
      <c r="C384" s="20">
        <f t="shared" si="104"/>
        <v>1100000</v>
      </c>
      <c r="D384" s="20">
        <f t="shared" ref="D384:I384" si="110">SUM(D385:D388)</f>
        <v>0</v>
      </c>
      <c r="E384" s="20">
        <f t="shared" si="110"/>
        <v>0</v>
      </c>
      <c r="F384" s="20">
        <f t="shared" si="110"/>
        <v>0</v>
      </c>
      <c r="G384" s="20">
        <f t="shared" si="110"/>
        <v>500000</v>
      </c>
      <c r="H384" s="20">
        <f t="shared" si="110"/>
        <v>600000</v>
      </c>
      <c r="I384" s="20">
        <f t="shared" si="110"/>
        <v>0</v>
      </c>
      <c r="J384" s="3">
        <v>30</v>
      </c>
      <c r="K384" s="3" t="s">
        <v>130</v>
      </c>
    </row>
    <row r="385" spans="1:11" s="10" customFormat="1" ht="15">
      <c r="A385" s="2">
        <v>377</v>
      </c>
      <c r="B385" s="7" t="s">
        <v>14</v>
      </c>
      <c r="C385" s="22">
        <f t="shared" si="104"/>
        <v>0</v>
      </c>
      <c r="D385" s="22">
        <v>0</v>
      </c>
      <c r="E385" s="22">
        <v>0</v>
      </c>
      <c r="F385" s="22">
        <v>0</v>
      </c>
      <c r="G385" s="22">
        <v>0</v>
      </c>
      <c r="H385" s="22">
        <v>0</v>
      </c>
      <c r="I385" s="22">
        <v>0</v>
      </c>
      <c r="J385" s="9"/>
      <c r="K385" s="9"/>
    </row>
    <row r="386" spans="1:11" s="10" customFormat="1" ht="15">
      <c r="A386" s="2">
        <v>378</v>
      </c>
      <c r="B386" s="7" t="s">
        <v>15</v>
      </c>
      <c r="C386" s="22">
        <f t="shared" si="104"/>
        <v>0</v>
      </c>
      <c r="D386" s="22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9"/>
      <c r="K386" s="9"/>
    </row>
    <row r="387" spans="1:11" s="10" customFormat="1" ht="15">
      <c r="A387" s="32">
        <v>379</v>
      </c>
      <c r="B387" s="7" t="s">
        <v>16</v>
      </c>
      <c r="C387" s="22">
        <f t="shared" si="104"/>
        <v>1100000</v>
      </c>
      <c r="D387" s="22">
        <v>0</v>
      </c>
      <c r="E387" s="22">
        <v>0</v>
      </c>
      <c r="F387" s="22">
        <v>0</v>
      </c>
      <c r="G387" s="22">
        <v>500000</v>
      </c>
      <c r="H387" s="22">
        <v>600000</v>
      </c>
      <c r="I387" s="22">
        <v>0</v>
      </c>
      <c r="J387" s="9"/>
      <c r="K387" s="9"/>
    </row>
    <row r="388" spans="1:11" s="10" customFormat="1" ht="15">
      <c r="A388" s="2">
        <v>380</v>
      </c>
      <c r="B388" s="7" t="s">
        <v>17</v>
      </c>
      <c r="C388" s="22">
        <f t="shared" si="104"/>
        <v>0</v>
      </c>
      <c r="D388" s="22">
        <v>0</v>
      </c>
      <c r="E388" s="22">
        <v>0</v>
      </c>
      <c r="F388" s="22">
        <v>0</v>
      </c>
      <c r="G388" s="22">
        <v>0</v>
      </c>
      <c r="H388" s="22">
        <v>0</v>
      </c>
      <c r="I388" s="22">
        <v>0</v>
      </c>
      <c r="J388" s="9"/>
      <c r="K388" s="9"/>
    </row>
    <row r="389" spans="1:11" s="10" customFormat="1" ht="135.75" customHeight="1">
      <c r="A389" s="2">
        <v>381</v>
      </c>
      <c r="B389" s="6" t="s">
        <v>131</v>
      </c>
      <c r="C389" s="20">
        <f t="shared" si="104"/>
        <v>1208252</v>
      </c>
      <c r="D389" s="20">
        <f t="shared" ref="D389:I389" si="111">SUM(D390:D393)</f>
        <v>1208252</v>
      </c>
      <c r="E389" s="20">
        <f t="shared" si="111"/>
        <v>0</v>
      </c>
      <c r="F389" s="20">
        <f t="shared" si="111"/>
        <v>0</v>
      </c>
      <c r="G389" s="20">
        <f t="shared" si="111"/>
        <v>0</v>
      </c>
      <c r="H389" s="20">
        <f t="shared" si="111"/>
        <v>0</v>
      </c>
      <c r="I389" s="20">
        <f t="shared" si="111"/>
        <v>0</v>
      </c>
      <c r="J389" s="9"/>
      <c r="K389" s="9"/>
    </row>
    <row r="390" spans="1:11" s="10" customFormat="1" ht="15">
      <c r="A390" s="2">
        <v>382</v>
      </c>
      <c r="B390" s="7" t="s">
        <v>14</v>
      </c>
      <c r="C390" s="22">
        <f t="shared" ref="C390:C403" si="112">SUM(D390:I390)</f>
        <v>545431</v>
      </c>
      <c r="D390" s="22">
        <v>545431</v>
      </c>
      <c r="E390" s="22">
        <v>0</v>
      </c>
      <c r="F390" s="22">
        <v>0</v>
      </c>
      <c r="G390" s="22">
        <v>0</v>
      </c>
      <c r="H390" s="22">
        <v>0</v>
      </c>
      <c r="I390" s="22">
        <v>0</v>
      </c>
      <c r="J390" s="9"/>
      <c r="K390" s="9"/>
    </row>
    <row r="391" spans="1:11" s="10" customFormat="1" ht="15">
      <c r="A391" s="32">
        <v>383</v>
      </c>
      <c r="B391" s="7" t="s">
        <v>15</v>
      </c>
      <c r="C391" s="22">
        <f t="shared" si="112"/>
        <v>512821</v>
      </c>
      <c r="D391" s="22">
        <v>512821</v>
      </c>
      <c r="E391" s="22">
        <v>0</v>
      </c>
      <c r="F391" s="22">
        <v>0</v>
      </c>
      <c r="G391" s="22">
        <v>0</v>
      </c>
      <c r="H391" s="22">
        <v>0</v>
      </c>
      <c r="I391" s="22">
        <v>0</v>
      </c>
      <c r="J391" s="9"/>
      <c r="K391" s="9"/>
    </row>
    <row r="392" spans="1:11" s="10" customFormat="1" ht="15">
      <c r="A392" s="2">
        <v>384</v>
      </c>
      <c r="B392" s="7" t="s">
        <v>16</v>
      </c>
      <c r="C392" s="22">
        <f t="shared" si="112"/>
        <v>150000</v>
      </c>
      <c r="D392" s="22">
        <v>150000</v>
      </c>
      <c r="E392" s="22">
        <v>0</v>
      </c>
      <c r="F392" s="22">
        <v>0</v>
      </c>
      <c r="G392" s="22">
        <v>0</v>
      </c>
      <c r="H392" s="22">
        <v>0</v>
      </c>
      <c r="I392" s="22">
        <v>0</v>
      </c>
      <c r="J392" s="9"/>
      <c r="K392" s="9"/>
    </row>
    <row r="393" spans="1:11" s="10" customFormat="1" ht="15">
      <c r="A393" s="2">
        <v>385</v>
      </c>
      <c r="B393" s="7" t="s">
        <v>17</v>
      </c>
      <c r="C393" s="22">
        <f t="shared" si="112"/>
        <v>0</v>
      </c>
      <c r="D393" s="22">
        <v>0</v>
      </c>
      <c r="E393" s="22">
        <v>0</v>
      </c>
      <c r="F393" s="22">
        <v>0</v>
      </c>
      <c r="G393" s="22">
        <v>0</v>
      </c>
      <c r="H393" s="22">
        <v>0</v>
      </c>
      <c r="I393" s="22">
        <v>0</v>
      </c>
      <c r="J393" s="9"/>
      <c r="K393" s="9"/>
    </row>
    <row r="394" spans="1:11" s="10" customFormat="1" ht="45">
      <c r="A394" s="2">
        <v>386</v>
      </c>
      <c r="B394" s="7" t="s">
        <v>132</v>
      </c>
      <c r="C394" s="22">
        <f t="shared" si="112"/>
        <v>1208252</v>
      </c>
      <c r="D394" s="22">
        <f t="shared" ref="D394:I394" si="113">SUM(D395:D398)</f>
        <v>1208252</v>
      </c>
      <c r="E394" s="22">
        <f t="shared" si="113"/>
        <v>0</v>
      </c>
      <c r="F394" s="22">
        <f t="shared" si="113"/>
        <v>0</v>
      </c>
      <c r="G394" s="22">
        <f t="shared" si="113"/>
        <v>0</v>
      </c>
      <c r="H394" s="22">
        <f t="shared" si="113"/>
        <v>0</v>
      </c>
      <c r="I394" s="22">
        <f t="shared" si="113"/>
        <v>0</v>
      </c>
      <c r="J394" s="9"/>
      <c r="K394" s="9"/>
    </row>
    <row r="395" spans="1:11" s="10" customFormat="1" ht="15">
      <c r="A395" s="32">
        <v>387</v>
      </c>
      <c r="B395" s="7" t="s">
        <v>14</v>
      </c>
      <c r="C395" s="22">
        <f t="shared" si="112"/>
        <v>545431</v>
      </c>
      <c r="D395" s="22">
        <v>545431</v>
      </c>
      <c r="E395" s="22">
        <v>0</v>
      </c>
      <c r="F395" s="22">
        <v>0</v>
      </c>
      <c r="G395" s="22">
        <v>0</v>
      </c>
      <c r="H395" s="22">
        <v>0</v>
      </c>
      <c r="I395" s="22">
        <v>0</v>
      </c>
      <c r="J395" s="9"/>
      <c r="K395" s="9"/>
    </row>
    <row r="396" spans="1:11" s="10" customFormat="1" ht="15">
      <c r="A396" s="2">
        <v>388</v>
      </c>
      <c r="B396" s="7" t="s">
        <v>15</v>
      </c>
      <c r="C396" s="22">
        <f t="shared" si="112"/>
        <v>512821</v>
      </c>
      <c r="D396" s="22">
        <v>512821</v>
      </c>
      <c r="E396" s="22">
        <v>0</v>
      </c>
      <c r="F396" s="22">
        <v>0</v>
      </c>
      <c r="G396" s="22">
        <v>0</v>
      </c>
      <c r="H396" s="22">
        <v>0</v>
      </c>
      <c r="I396" s="22">
        <v>0</v>
      </c>
      <c r="J396" s="9"/>
      <c r="K396" s="9"/>
    </row>
    <row r="397" spans="1:11" s="10" customFormat="1" ht="15">
      <c r="A397" s="2">
        <v>389</v>
      </c>
      <c r="B397" s="7" t="s">
        <v>16</v>
      </c>
      <c r="C397" s="22">
        <f t="shared" si="112"/>
        <v>150000</v>
      </c>
      <c r="D397" s="22">
        <v>150000</v>
      </c>
      <c r="E397" s="22">
        <v>0</v>
      </c>
      <c r="F397" s="22">
        <v>0</v>
      </c>
      <c r="G397" s="22">
        <v>0</v>
      </c>
      <c r="H397" s="22">
        <v>0</v>
      </c>
      <c r="I397" s="22">
        <v>0</v>
      </c>
      <c r="J397" s="9"/>
      <c r="K397" s="9"/>
    </row>
    <row r="398" spans="1:11" s="10" customFormat="1" ht="15">
      <c r="A398" s="32">
        <v>390</v>
      </c>
      <c r="B398" s="7" t="s">
        <v>17</v>
      </c>
      <c r="C398" s="22">
        <f t="shared" si="112"/>
        <v>0</v>
      </c>
      <c r="D398" s="22">
        <v>0</v>
      </c>
      <c r="E398" s="22">
        <v>0</v>
      </c>
      <c r="F398" s="22">
        <v>0</v>
      </c>
      <c r="G398" s="22">
        <v>0</v>
      </c>
      <c r="H398" s="22">
        <v>0</v>
      </c>
      <c r="I398" s="22">
        <v>0</v>
      </c>
      <c r="J398" s="9"/>
      <c r="K398" s="9"/>
    </row>
    <row r="399" spans="1:11" s="10" customFormat="1" ht="106.5" customHeight="1">
      <c r="A399" s="2">
        <v>391</v>
      </c>
      <c r="B399" s="6" t="s">
        <v>133</v>
      </c>
      <c r="C399" s="20">
        <f t="shared" si="112"/>
        <v>2000000</v>
      </c>
      <c r="D399" s="20">
        <f t="shared" ref="D399:I399" si="114">SUM(D400:D403)</f>
        <v>0</v>
      </c>
      <c r="E399" s="20">
        <f t="shared" si="114"/>
        <v>0</v>
      </c>
      <c r="F399" s="20">
        <f t="shared" si="114"/>
        <v>0</v>
      </c>
      <c r="G399" s="20">
        <f t="shared" si="114"/>
        <v>0</v>
      </c>
      <c r="H399" s="20">
        <f t="shared" si="114"/>
        <v>0</v>
      </c>
      <c r="I399" s="20">
        <f t="shared" si="114"/>
        <v>2000000</v>
      </c>
      <c r="J399" s="3">
        <v>32</v>
      </c>
      <c r="K399" s="3" t="s">
        <v>49</v>
      </c>
    </row>
    <row r="400" spans="1:11" s="10" customFormat="1" ht="15">
      <c r="A400" s="32">
        <v>392</v>
      </c>
      <c r="B400" s="7" t="s">
        <v>14</v>
      </c>
      <c r="C400" s="22">
        <f t="shared" si="112"/>
        <v>0</v>
      </c>
      <c r="D400" s="22">
        <v>0</v>
      </c>
      <c r="E400" s="22">
        <v>0</v>
      </c>
      <c r="F400" s="22">
        <v>0</v>
      </c>
      <c r="G400" s="22">
        <v>0</v>
      </c>
      <c r="H400" s="22">
        <v>0</v>
      </c>
      <c r="I400" s="22">
        <v>0</v>
      </c>
      <c r="J400" s="9"/>
      <c r="K400" s="9"/>
    </row>
    <row r="401" spans="1:11" s="10" customFormat="1" ht="15">
      <c r="A401" s="2">
        <v>393</v>
      </c>
      <c r="B401" s="7" t="s">
        <v>15</v>
      </c>
      <c r="C401" s="22">
        <f t="shared" si="112"/>
        <v>1000000</v>
      </c>
      <c r="D401" s="22">
        <v>0</v>
      </c>
      <c r="E401" s="22">
        <v>0</v>
      </c>
      <c r="F401" s="22">
        <v>0</v>
      </c>
      <c r="G401" s="22">
        <v>0</v>
      </c>
      <c r="H401" s="22">
        <v>0</v>
      </c>
      <c r="I401" s="22">
        <v>1000000</v>
      </c>
      <c r="J401" s="9"/>
      <c r="K401" s="9"/>
    </row>
    <row r="402" spans="1:11" s="10" customFormat="1" ht="15">
      <c r="A402" s="2">
        <v>394</v>
      </c>
      <c r="B402" s="7" t="s">
        <v>16</v>
      </c>
      <c r="C402" s="22">
        <f t="shared" si="112"/>
        <v>1000000</v>
      </c>
      <c r="D402" s="22">
        <v>0</v>
      </c>
      <c r="E402" s="22">
        <v>0</v>
      </c>
      <c r="F402" s="22">
        <v>0</v>
      </c>
      <c r="G402" s="22">
        <v>0</v>
      </c>
      <c r="H402" s="22">
        <v>0</v>
      </c>
      <c r="I402" s="22">
        <v>1000000</v>
      </c>
      <c r="J402" s="9"/>
      <c r="K402" s="9"/>
    </row>
    <row r="403" spans="1:11" s="10" customFormat="1" ht="15">
      <c r="A403" s="2">
        <v>395</v>
      </c>
      <c r="B403" s="7" t="s">
        <v>17</v>
      </c>
      <c r="C403" s="22">
        <f t="shared" si="112"/>
        <v>0</v>
      </c>
      <c r="D403" s="22">
        <v>0</v>
      </c>
      <c r="E403" s="22">
        <v>0</v>
      </c>
      <c r="F403" s="22">
        <v>0</v>
      </c>
      <c r="G403" s="22">
        <v>0</v>
      </c>
      <c r="H403" s="22">
        <v>0</v>
      </c>
      <c r="I403" s="22">
        <v>0</v>
      </c>
      <c r="J403" s="9"/>
      <c r="K403" s="9"/>
    </row>
    <row r="404" spans="1:11" s="10" customFormat="1" ht="22.5" customHeight="1">
      <c r="A404" s="32">
        <v>396</v>
      </c>
      <c r="B404" s="47" t="s">
        <v>134</v>
      </c>
      <c r="C404" s="47"/>
      <c r="D404" s="47"/>
      <c r="E404" s="47"/>
      <c r="F404" s="47"/>
      <c r="G404" s="47"/>
      <c r="H404" s="47"/>
      <c r="I404" s="47"/>
      <c r="J404" s="47"/>
      <c r="K404" s="47"/>
    </row>
    <row r="405" spans="1:11" s="10" customFormat="1" ht="42.75">
      <c r="A405" s="2">
        <v>397</v>
      </c>
      <c r="B405" s="4" t="s">
        <v>135</v>
      </c>
      <c r="C405" s="29">
        <f t="shared" ref="C405:I405" si="115">C411</f>
        <v>4497200</v>
      </c>
      <c r="D405" s="29">
        <f t="shared" si="115"/>
        <v>1497200</v>
      </c>
      <c r="E405" s="29">
        <f t="shared" si="115"/>
        <v>0</v>
      </c>
      <c r="F405" s="29">
        <f t="shared" si="115"/>
        <v>0</v>
      </c>
      <c r="G405" s="29">
        <f t="shared" si="115"/>
        <v>1000000</v>
      </c>
      <c r="H405" s="29">
        <f t="shared" si="115"/>
        <v>1000000</v>
      </c>
      <c r="I405" s="29">
        <f t="shared" si="115"/>
        <v>1000000</v>
      </c>
      <c r="J405" s="36"/>
      <c r="K405" s="36"/>
    </row>
    <row r="406" spans="1:11" s="10" customFormat="1" ht="15">
      <c r="A406" s="2">
        <v>398</v>
      </c>
      <c r="B406" s="5" t="s">
        <v>14</v>
      </c>
      <c r="C406" s="19">
        <f t="shared" ref="C406:D409" si="116">C412</f>
        <v>698000</v>
      </c>
      <c r="D406" s="19">
        <f t="shared" si="116"/>
        <v>698000</v>
      </c>
      <c r="E406" s="19">
        <f t="shared" ref="E406:I409" si="117">E412</f>
        <v>0</v>
      </c>
      <c r="F406" s="19">
        <f t="shared" si="117"/>
        <v>0</v>
      </c>
      <c r="G406" s="19">
        <f t="shared" si="117"/>
        <v>0</v>
      </c>
      <c r="H406" s="19">
        <f t="shared" si="117"/>
        <v>0</v>
      </c>
      <c r="I406" s="19">
        <f t="shared" si="117"/>
        <v>0</v>
      </c>
      <c r="J406" s="36"/>
      <c r="K406" s="36"/>
    </row>
    <row r="407" spans="1:11" s="10" customFormat="1" ht="15">
      <c r="A407" s="2">
        <v>399</v>
      </c>
      <c r="B407" s="5" t="s">
        <v>15</v>
      </c>
      <c r="C407" s="19">
        <f t="shared" si="116"/>
        <v>299200</v>
      </c>
      <c r="D407" s="19">
        <f t="shared" si="116"/>
        <v>299200</v>
      </c>
      <c r="E407" s="19">
        <f t="shared" si="117"/>
        <v>0</v>
      </c>
      <c r="F407" s="19">
        <f t="shared" si="117"/>
        <v>0</v>
      </c>
      <c r="G407" s="19">
        <f t="shared" si="117"/>
        <v>0</v>
      </c>
      <c r="H407" s="19">
        <f t="shared" si="117"/>
        <v>0</v>
      </c>
      <c r="I407" s="19">
        <f t="shared" si="117"/>
        <v>0</v>
      </c>
      <c r="J407" s="36"/>
      <c r="K407" s="36"/>
    </row>
    <row r="408" spans="1:11" s="10" customFormat="1" ht="15">
      <c r="A408" s="32">
        <v>400</v>
      </c>
      <c r="B408" s="5" t="s">
        <v>16</v>
      </c>
      <c r="C408" s="19">
        <f t="shared" si="116"/>
        <v>3500000</v>
      </c>
      <c r="D408" s="19">
        <f t="shared" si="116"/>
        <v>500000</v>
      </c>
      <c r="E408" s="19">
        <f t="shared" si="117"/>
        <v>0</v>
      </c>
      <c r="F408" s="19">
        <f t="shared" si="117"/>
        <v>0</v>
      </c>
      <c r="G408" s="19">
        <f t="shared" si="117"/>
        <v>1000000</v>
      </c>
      <c r="H408" s="19">
        <f t="shared" si="117"/>
        <v>1000000</v>
      </c>
      <c r="I408" s="19">
        <f>I414</f>
        <v>1000000</v>
      </c>
      <c r="J408" s="36"/>
      <c r="K408" s="36"/>
    </row>
    <row r="409" spans="1:11" s="10" customFormat="1" ht="15">
      <c r="A409" s="2">
        <v>401</v>
      </c>
      <c r="B409" s="5" t="s">
        <v>17</v>
      </c>
      <c r="C409" s="19">
        <f t="shared" si="116"/>
        <v>0</v>
      </c>
      <c r="D409" s="19">
        <f t="shared" si="116"/>
        <v>0</v>
      </c>
      <c r="E409" s="19">
        <f t="shared" si="117"/>
        <v>0</v>
      </c>
      <c r="F409" s="19">
        <f t="shared" si="117"/>
        <v>0</v>
      </c>
      <c r="G409" s="19">
        <f t="shared" si="117"/>
        <v>0</v>
      </c>
      <c r="H409" s="19">
        <f t="shared" si="117"/>
        <v>0</v>
      </c>
      <c r="I409" s="19">
        <f t="shared" si="117"/>
        <v>0</v>
      </c>
      <c r="J409" s="36"/>
      <c r="K409" s="36"/>
    </row>
    <row r="410" spans="1:11" s="10" customFormat="1" ht="15.75">
      <c r="A410" s="2">
        <v>402</v>
      </c>
      <c r="B410" s="40" t="s">
        <v>136</v>
      </c>
      <c r="C410" s="41"/>
      <c r="D410" s="41"/>
      <c r="E410" s="41"/>
      <c r="F410" s="41"/>
      <c r="G410" s="41"/>
      <c r="H410" s="41"/>
      <c r="I410" s="41"/>
      <c r="J410" s="41"/>
      <c r="K410" s="42"/>
    </row>
    <row r="411" spans="1:11" s="10" customFormat="1" ht="45">
      <c r="A411" s="2">
        <v>403</v>
      </c>
      <c r="B411" s="6" t="s">
        <v>22</v>
      </c>
      <c r="C411" s="26">
        <f>D411+E411+F411+G411+H411+I411</f>
        <v>4497200</v>
      </c>
      <c r="D411" s="26">
        <f t="shared" ref="D411:I411" si="118">D412+D413+D414+D415</f>
        <v>1497200</v>
      </c>
      <c r="E411" s="26">
        <f t="shared" si="118"/>
        <v>0</v>
      </c>
      <c r="F411" s="26">
        <f t="shared" si="118"/>
        <v>0</v>
      </c>
      <c r="G411" s="26">
        <f t="shared" si="118"/>
        <v>1000000</v>
      </c>
      <c r="H411" s="26">
        <f t="shared" si="118"/>
        <v>1000000</v>
      </c>
      <c r="I411" s="26">
        <f t="shared" si="118"/>
        <v>1000000</v>
      </c>
      <c r="J411" s="9"/>
      <c r="K411" s="9"/>
    </row>
    <row r="412" spans="1:11" s="10" customFormat="1" ht="15">
      <c r="A412" s="32">
        <v>404</v>
      </c>
      <c r="B412" s="7" t="s">
        <v>14</v>
      </c>
      <c r="C412" s="22">
        <f>D412+E412+F412+G412+H412+I412</f>
        <v>698000</v>
      </c>
      <c r="D412" s="22">
        <v>698000</v>
      </c>
      <c r="E412" s="22">
        <v>0</v>
      </c>
      <c r="F412" s="22">
        <v>0</v>
      </c>
      <c r="G412" s="22">
        <v>0</v>
      </c>
      <c r="H412" s="22">
        <v>0</v>
      </c>
      <c r="I412" s="22">
        <v>0</v>
      </c>
      <c r="J412" s="9"/>
      <c r="K412" s="9"/>
    </row>
    <row r="413" spans="1:11" s="10" customFormat="1" ht="15">
      <c r="A413" s="2">
        <v>405</v>
      </c>
      <c r="B413" s="7" t="s">
        <v>15</v>
      </c>
      <c r="C413" s="22">
        <f>D413+E413+F413+G413+H413+I413</f>
        <v>299200</v>
      </c>
      <c r="D413" s="22">
        <v>299200</v>
      </c>
      <c r="E413" s="22">
        <v>0</v>
      </c>
      <c r="F413" s="22">
        <v>0</v>
      </c>
      <c r="G413" s="22">
        <v>0</v>
      </c>
      <c r="H413" s="22">
        <v>0</v>
      </c>
      <c r="I413" s="22">
        <v>0</v>
      </c>
      <c r="J413" s="9"/>
      <c r="K413" s="9"/>
    </row>
    <row r="414" spans="1:11" s="10" customFormat="1" ht="15">
      <c r="A414" s="2">
        <v>406</v>
      </c>
      <c r="B414" s="7" t="s">
        <v>16</v>
      </c>
      <c r="C414" s="22">
        <f>D414+E414+F414+G414+H414+I414</f>
        <v>3500000</v>
      </c>
      <c r="D414" s="22">
        <v>500000</v>
      </c>
      <c r="E414" s="22">
        <v>0</v>
      </c>
      <c r="F414" s="22">
        <v>0</v>
      </c>
      <c r="G414" s="22">
        <v>1000000</v>
      </c>
      <c r="H414" s="22">
        <v>1000000</v>
      </c>
      <c r="I414" s="22">
        <v>1000000</v>
      </c>
      <c r="J414" s="9"/>
      <c r="K414" s="9"/>
    </row>
    <row r="415" spans="1:11" s="10" customFormat="1" ht="15">
      <c r="A415" s="32">
        <v>407</v>
      </c>
      <c r="B415" s="7" t="s">
        <v>17</v>
      </c>
      <c r="C415" s="22">
        <f>D415+E415+F415+G415+H415+I415</f>
        <v>0</v>
      </c>
      <c r="D415" s="22">
        <v>0</v>
      </c>
      <c r="E415" s="22">
        <v>0</v>
      </c>
      <c r="F415" s="22">
        <v>0</v>
      </c>
      <c r="G415" s="22">
        <v>0</v>
      </c>
      <c r="H415" s="22">
        <v>0</v>
      </c>
      <c r="I415" s="22">
        <v>0</v>
      </c>
      <c r="J415" s="9"/>
      <c r="K415" s="9"/>
    </row>
    <row r="416" spans="1:11" s="10" customFormat="1" ht="140.25" customHeight="1">
      <c r="A416" s="2">
        <v>408</v>
      </c>
      <c r="B416" s="6" t="s">
        <v>137</v>
      </c>
      <c r="C416" s="26">
        <f>SUM(D416:I416)</f>
        <v>4497200</v>
      </c>
      <c r="D416" s="26">
        <f t="shared" ref="D416:I416" si="119">SUM(D417:D420)</f>
        <v>1497200</v>
      </c>
      <c r="E416" s="26">
        <f t="shared" si="119"/>
        <v>0</v>
      </c>
      <c r="F416" s="26">
        <f t="shared" si="119"/>
        <v>0</v>
      </c>
      <c r="G416" s="26">
        <f t="shared" si="119"/>
        <v>1000000</v>
      </c>
      <c r="H416" s="26">
        <f t="shared" si="119"/>
        <v>1000000</v>
      </c>
      <c r="I416" s="26">
        <f t="shared" si="119"/>
        <v>1000000</v>
      </c>
      <c r="J416" s="3" t="s">
        <v>138</v>
      </c>
      <c r="K416" s="3" t="s">
        <v>54</v>
      </c>
    </row>
    <row r="417" spans="1:11" s="10" customFormat="1" ht="15">
      <c r="A417" s="2">
        <v>409</v>
      </c>
      <c r="B417" s="7" t="s">
        <v>14</v>
      </c>
      <c r="C417" s="22">
        <f>SUM(D417:I417)</f>
        <v>698000</v>
      </c>
      <c r="D417" s="22">
        <v>698000</v>
      </c>
      <c r="E417" s="22">
        <v>0</v>
      </c>
      <c r="F417" s="22">
        <v>0</v>
      </c>
      <c r="G417" s="22">
        <v>0</v>
      </c>
      <c r="H417" s="22">
        <v>0</v>
      </c>
      <c r="I417" s="22">
        <v>0</v>
      </c>
      <c r="J417" s="9"/>
      <c r="K417" s="9"/>
    </row>
    <row r="418" spans="1:11" s="10" customFormat="1" ht="15">
      <c r="A418" s="2">
        <v>410</v>
      </c>
      <c r="B418" s="7" t="s">
        <v>15</v>
      </c>
      <c r="C418" s="22">
        <f>SUM(D418:I418)</f>
        <v>299200</v>
      </c>
      <c r="D418" s="22">
        <v>299200</v>
      </c>
      <c r="E418" s="22">
        <v>0</v>
      </c>
      <c r="F418" s="22">
        <v>0</v>
      </c>
      <c r="G418" s="22">
        <v>0</v>
      </c>
      <c r="H418" s="22">
        <v>0</v>
      </c>
      <c r="I418" s="22">
        <v>0</v>
      </c>
      <c r="J418" s="9"/>
      <c r="K418" s="9"/>
    </row>
    <row r="419" spans="1:11" s="10" customFormat="1" ht="15">
      <c r="A419" s="32">
        <v>411</v>
      </c>
      <c r="B419" s="7" t="s">
        <v>16</v>
      </c>
      <c r="C419" s="22">
        <f>SUM(D419:I419)</f>
        <v>3500000</v>
      </c>
      <c r="D419" s="22">
        <v>500000</v>
      </c>
      <c r="E419" s="22">
        <v>0</v>
      </c>
      <c r="F419" s="22">
        <v>0</v>
      </c>
      <c r="G419" s="22">
        <v>1000000</v>
      </c>
      <c r="H419" s="22">
        <v>1000000</v>
      </c>
      <c r="I419" s="22">
        <v>1000000</v>
      </c>
      <c r="J419" s="9"/>
      <c r="K419" s="9"/>
    </row>
    <row r="420" spans="1:11" s="10" customFormat="1" ht="15">
      <c r="A420" s="2">
        <v>412</v>
      </c>
      <c r="B420" s="7" t="s">
        <v>17</v>
      </c>
      <c r="C420" s="22">
        <f>SUM(D420:I420)</f>
        <v>0</v>
      </c>
      <c r="D420" s="22">
        <v>0</v>
      </c>
      <c r="E420" s="22">
        <v>0</v>
      </c>
      <c r="F420" s="22">
        <v>0</v>
      </c>
      <c r="G420" s="22">
        <v>0</v>
      </c>
      <c r="H420" s="22">
        <v>0</v>
      </c>
      <c r="I420" s="22">
        <v>0</v>
      </c>
      <c r="J420" s="9"/>
      <c r="K420" s="9"/>
    </row>
    <row r="421" spans="1:11" s="10" customFormat="1">
      <c r="A421" s="33"/>
      <c r="C421" s="15"/>
      <c r="D421" s="15"/>
      <c r="E421" s="15"/>
      <c r="F421" s="15"/>
      <c r="G421" s="15"/>
      <c r="H421" s="15"/>
      <c r="I421" s="15"/>
    </row>
    <row r="422" spans="1:11" s="10" customFormat="1" ht="47.25" customHeight="1">
      <c r="A422" s="33"/>
      <c r="B422" s="48" t="s">
        <v>139</v>
      </c>
      <c r="C422" s="48"/>
      <c r="D422" s="48"/>
      <c r="E422" s="48"/>
      <c r="F422" s="48"/>
      <c r="G422" s="48"/>
      <c r="H422" s="48"/>
      <c r="I422" s="48"/>
      <c r="J422" s="48"/>
    </row>
  </sheetData>
  <mergeCells count="27">
    <mergeCell ref="B133:K133"/>
    <mergeCell ref="B184:K184"/>
    <mergeCell ref="K6:K7"/>
    <mergeCell ref="B24:K24"/>
    <mergeCell ref="B105:K105"/>
    <mergeCell ref="B111:K111"/>
    <mergeCell ref="B30:K30"/>
    <mergeCell ref="B127:K127"/>
    <mergeCell ref="B63:K63"/>
    <mergeCell ref="B69:K69"/>
    <mergeCell ref="B47:K47"/>
    <mergeCell ref="B41:K41"/>
    <mergeCell ref="I1:K2"/>
    <mergeCell ref="A6:A7"/>
    <mergeCell ref="B6:B7"/>
    <mergeCell ref="C6:I6"/>
    <mergeCell ref="J6:J7"/>
    <mergeCell ref="B4:I4"/>
    <mergeCell ref="B190:K190"/>
    <mergeCell ref="B207:K207"/>
    <mergeCell ref="B213:K213"/>
    <mergeCell ref="B219:K219"/>
    <mergeCell ref="B201:K201"/>
    <mergeCell ref="B422:J422"/>
    <mergeCell ref="B410:K410"/>
    <mergeCell ref="B404:K404"/>
    <mergeCell ref="B225:K225"/>
  </mergeCells>
  <phoneticPr fontId="9" type="noConversion"/>
  <pageMargins left="0.39370078740157483" right="0.39370078740157483" top="0.6692913385826772" bottom="0.39370078740157483" header="0.51181102362204722" footer="0.51181102362204722"/>
  <pageSetup paperSize="9" scale="71" orientation="landscape" horizontalDpi="4294967293" r:id="rId1"/>
  <headerFooter alignWithMargins="0">
    <oddHeader>&amp;C&amp;P</oddHeader>
  </headerFooter>
  <rowBreaks count="12" manualBreakCount="12">
    <brk id="23" max="16383" man="1"/>
    <brk id="46" max="16383" man="1"/>
    <brk id="89" max="10" man="1"/>
    <brk id="110" max="16383" man="1"/>
    <brk id="126" max="16383" man="1"/>
    <brk id="189" max="10" man="1"/>
    <brk id="222" max="16383" man="1"/>
    <brk id="241" max="16383" man="1"/>
    <brk id="302" max="10" man="1"/>
    <brk id="343" max="16383" man="1"/>
    <brk id="378" max="16383" man="1"/>
    <brk id="4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Internet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Hacker's</dc:creator>
  <cp:lastModifiedBy>Alengoz</cp:lastModifiedBy>
  <cp:lastPrinted>2016-03-16T08:26:08Z</cp:lastPrinted>
  <dcterms:created xsi:type="dcterms:W3CDTF">2016-03-08T05:31:44Z</dcterms:created>
  <dcterms:modified xsi:type="dcterms:W3CDTF">2016-04-14T06:39:15Z</dcterms:modified>
</cp:coreProperties>
</file>